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60" firstSheet="3" activeTab="8"/>
  </bookViews>
  <sheets>
    <sheet name="财政收入表" sheetId="1" r:id="rId1"/>
    <sheet name="平衡表" sheetId="2" r:id="rId2"/>
    <sheet name="公共预算支出明细表" sheetId="3" r:id="rId3"/>
    <sheet name="政府性基金基本平衡表" sheetId="4" r:id="rId4"/>
    <sheet name="基金调整明细表" sheetId="5" r:id="rId5"/>
    <sheet name="社会保险基金预算调整表" sheetId="6" r:id="rId6"/>
    <sheet name="国有资本经营预算调整表" sheetId="7" r:id="rId7"/>
    <sheet name="债务限额和余额 " sheetId="8" r:id="rId8"/>
    <sheet name="新增政府债券安排表" sheetId="9" r:id="rId9"/>
  </sheets>
  <externalReferences>
    <externalReference r:id="rId12"/>
  </externalReferences>
  <definedNames>
    <definedName name="_xlnm.Print_Area" localSheetId="0">'财政收入表'!$A$1:$J$63</definedName>
    <definedName name="_xlnm.Print_Area" localSheetId="1">'平衡表'!$A$1:$P$87</definedName>
    <definedName name="_xlnm.Print_Area" localSheetId="8">'新增政府债券安排表'!$A$1:$H$15</definedName>
    <definedName name="_xlnm.Print_Area" localSheetId="7">'债务限额和余额 '!$A$1:$E$7</definedName>
    <definedName name="_xlnm.Print_Area" hidden="1">#N/A</definedName>
    <definedName name="_xlnm.Print_Titles" localSheetId="0">'财政收入表'!$2:$5</definedName>
    <definedName name="_xlnm.Print_Titles" localSheetId="2">'公共预算支出明细表'!$1:$5</definedName>
    <definedName name="_xlnm.Print_Titles" localSheetId="6">'国有资本经营预算调整表'!$1:$5</definedName>
    <definedName name="_xlnm.Print_Titles" localSheetId="4">'基金调整明细表'!$1:$5</definedName>
    <definedName name="_xlnm.Print_Titles" localSheetId="1">'平衡表'!$1:$6</definedName>
    <definedName name="_xlnm.Print_Titles" localSheetId="5">'社会保险基金预算调整表'!$1:$5</definedName>
    <definedName name="_xlnm.Print_Titles" localSheetId="3">'政府性基金基本平衡表'!$1:$6</definedName>
    <definedName name="_xlnm.Print_Titles" hidden="1">#N/A</definedName>
    <definedName name="Print_Titles_1">#N/A</definedName>
    <definedName name="地区名称">#REF!</definedName>
    <definedName name="_xlnm.Print_Area" localSheetId="5">'社会保险基金预算调整表'!$A$1:$Q$28</definedName>
  </definedNames>
  <calcPr fullCalcOnLoad="1"/>
</workbook>
</file>

<file path=xl/comments2.xml><?xml version="1.0" encoding="utf-8"?>
<comments xmlns="http://schemas.openxmlformats.org/spreadsheetml/2006/main">
  <authors>
    <author>Administrator</author>
  </authors>
  <commentList>
    <comment ref="M43" authorId="0">
      <text>
        <r>
          <rPr>
            <b/>
            <sz val="9"/>
            <rFont val="宋体"/>
            <family val="0"/>
          </rPr>
          <t>Administrator:</t>
        </r>
        <r>
          <rPr>
            <sz val="9"/>
            <rFont val="宋体"/>
            <family val="0"/>
          </rPr>
          <t xml:space="preserve">
其中：县本级513万元</t>
        </r>
      </text>
    </comment>
    <comment ref="B79" authorId="0">
      <text>
        <r>
          <rPr>
            <b/>
            <sz val="9"/>
            <rFont val="宋体"/>
            <family val="0"/>
          </rPr>
          <t>Administrator:</t>
        </r>
        <r>
          <rPr>
            <sz val="9"/>
            <rFont val="宋体"/>
            <family val="0"/>
          </rPr>
          <t xml:space="preserve">
可用财力7606万元</t>
        </r>
      </text>
    </comment>
  </commentList>
</comments>
</file>

<file path=xl/sharedStrings.xml><?xml version="1.0" encoding="utf-8"?>
<sst xmlns="http://schemas.openxmlformats.org/spreadsheetml/2006/main" count="500" uniqueCount="420">
  <si>
    <t xml:space="preserve">附表一 </t>
  </si>
  <si>
    <t>融安县2021年财政收入调整表</t>
  </si>
  <si>
    <t>融安县财政局编</t>
  </si>
  <si>
    <t xml:space="preserve">                        单位：万元</t>
  </si>
  <si>
    <t>项目</t>
  </si>
  <si>
    <r>
      <t>2020</t>
    </r>
    <r>
      <rPr>
        <b/>
        <sz val="14"/>
        <rFont val="宋体"/>
        <family val="0"/>
      </rPr>
      <t>年完成数</t>
    </r>
  </si>
  <si>
    <r>
      <t>2021</t>
    </r>
    <r>
      <rPr>
        <b/>
        <sz val="14"/>
        <rFont val="宋体"/>
        <family val="0"/>
      </rPr>
      <t>年预算数</t>
    </r>
  </si>
  <si>
    <r>
      <t>2021</t>
    </r>
    <r>
      <rPr>
        <b/>
        <sz val="14"/>
        <rFont val="宋体"/>
        <family val="0"/>
      </rPr>
      <t>年</t>
    </r>
    <r>
      <rPr>
        <b/>
        <sz val="14"/>
        <rFont val="Times New Roman"/>
        <family val="0"/>
      </rPr>
      <t>1-10</t>
    </r>
    <r>
      <rPr>
        <b/>
        <sz val="14"/>
        <rFont val="宋体"/>
        <family val="0"/>
      </rPr>
      <t>月完成数</t>
    </r>
  </si>
  <si>
    <r>
      <t>2021</t>
    </r>
    <r>
      <rPr>
        <b/>
        <sz val="14"/>
        <rFont val="宋体"/>
        <family val="0"/>
      </rPr>
      <t>年调整预算数</t>
    </r>
  </si>
  <si>
    <t>调整数为的年初预算%</t>
  </si>
  <si>
    <t>金额</t>
  </si>
  <si>
    <r>
      <t>比上年增减（</t>
    </r>
    <r>
      <rPr>
        <b/>
        <sz val="12"/>
        <rFont val="Times New Roman"/>
        <family val="0"/>
      </rPr>
      <t>%</t>
    </r>
    <r>
      <rPr>
        <b/>
        <sz val="12"/>
        <rFont val="宋体"/>
        <family val="0"/>
      </rPr>
      <t>）</t>
    </r>
  </si>
  <si>
    <t>同比增减（%）</t>
  </si>
  <si>
    <t>完成年初预算（%）</t>
  </si>
  <si>
    <r>
      <t>财</t>
    </r>
    <r>
      <rPr>
        <b/>
        <sz val="14"/>
        <rFont val="Times New Roman"/>
        <family val="0"/>
      </rPr>
      <t xml:space="preserve">   </t>
    </r>
    <r>
      <rPr>
        <b/>
        <sz val="14"/>
        <rFont val="宋体"/>
        <family val="0"/>
      </rPr>
      <t>政</t>
    </r>
    <r>
      <rPr>
        <b/>
        <sz val="14"/>
        <rFont val="Times New Roman"/>
        <family val="0"/>
      </rPr>
      <t xml:space="preserve">   </t>
    </r>
    <r>
      <rPr>
        <b/>
        <sz val="14"/>
        <rFont val="宋体"/>
        <family val="0"/>
      </rPr>
      <t>收</t>
    </r>
    <r>
      <rPr>
        <b/>
        <sz val="14"/>
        <rFont val="Times New Roman"/>
        <family val="0"/>
      </rPr>
      <t xml:space="preserve">   </t>
    </r>
    <r>
      <rPr>
        <b/>
        <sz val="14"/>
        <rFont val="宋体"/>
        <family val="0"/>
      </rPr>
      <t>入</t>
    </r>
  </si>
  <si>
    <t xml:space="preserve">   其中：税务部门完成</t>
  </si>
  <si>
    <r>
      <t xml:space="preserve">    </t>
    </r>
    <r>
      <rPr>
        <b/>
        <sz val="12"/>
        <color indexed="8"/>
        <rFont val="宋体"/>
        <family val="0"/>
      </rPr>
      <t>财政部门完成</t>
    </r>
  </si>
  <si>
    <t>一、一般公共财政预算收入</t>
  </si>
  <si>
    <t>（一）税收收入</t>
  </si>
  <si>
    <t>增值税</t>
  </si>
  <si>
    <t>企业所得税</t>
  </si>
  <si>
    <t>个人所得税</t>
  </si>
  <si>
    <t>营业税</t>
  </si>
  <si>
    <t>资源税</t>
  </si>
  <si>
    <t>城市维护建设税</t>
  </si>
  <si>
    <t>房产税</t>
  </si>
  <si>
    <t>印花税</t>
  </si>
  <si>
    <t>城镇土地使用税</t>
  </si>
  <si>
    <t>土地增值税</t>
  </si>
  <si>
    <t>车船税</t>
  </si>
  <si>
    <t>耕地占用税</t>
  </si>
  <si>
    <t>契税</t>
  </si>
  <si>
    <r>
      <t>16</t>
    </r>
    <r>
      <rPr>
        <sz val="12"/>
        <color indexed="8"/>
        <rFont val="宋体"/>
        <family val="0"/>
      </rPr>
      <t>、其他税收收入</t>
    </r>
  </si>
  <si>
    <r>
      <t xml:space="preserve">  </t>
    </r>
    <r>
      <rPr>
        <sz val="12"/>
        <color indexed="8"/>
        <rFont val="宋体"/>
        <family val="0"/>
      </rPr>
      <t>环境保护税</t>
    </r>
  </si>
  <si>
    <r>
      <t xml:space="preserve"> </t>
    </r>
    <r>
      <rPr>
        <sz val="12"/>
        <color indexed="8"/>
        <rFont val="宋体"/>
        <family val="0"/>
      </rPr>
      <t>其他税收收入</t>
    </r>
  </si>
  <si>
    <t>（二）非税收入</t>
  </si>
  <si>
    <r>
      <t>1</t>
    </r>
    <r>
      <rPr>
        <sz val="12"/>
        <color indexed="8"/>
        <rFont val="宋体"/>
        <family val="0"/>
      </rPr>
      <t>、专项收入</t>
    </r>
  </si>
  <si>
    <r>
      <t xml:space="preserve"> </t>
    </r>
    <r>
      <rPr>
        <sz val="12"/>
        <color indexed="8"/>
        <rFont val="宋体"/>
        <family val="0"/>
      </rPr>
      <t>其中：排污费收入</t>
    </r>
  </si>
  <si>
    <r>
      <t xml:space="preserve">             </t>
    </r>
    <r>
      <rPr>
        <sz val="12"/>
        <color indexed="8"/>
        <rFont val="宋体"/>
        <family val="0"/>
      </rPr>
      <t>水资源费收入</t>
    </r>
  </si>
  <si>
    <r>
      <t xml:space="preserve">             </t>
    </r>
    <r>
      <rPr>
        <sz val="12"/>
        <color indexed="8"/>
        <rFont val="宋体"/>
        <family val="0"/>
      </rPr>
      <t>教育费附加收入</t>
    </r>
  </si>
  <si>
    <r>
      <t xml:space="preserve">             </t>
    </r>
    <r>
      <rPr>
        <sz val="12"/>
        <color indexed="8"/>
        <rFont val="宋体"/>
        <family val="0"/>
      </rPr>
      <t>地方教育附加收入</t>
    </r>
  </si>
  <si>
    <r>
      <t xml:space="preserve">             </t>
    </r>
    <r>
      <rPr>
        <sz val="12"/>
        <color indexed="8"/>
        <rFont val="宋体"/>
        <family val="0"/>
      </rPr>
      <t>探矿权采矿权使用费及价款收入</t>
    </r>
  </si>
  <si>
    <r>
      <t xml:space="preserve">             </t>
    </r>
    <r>
      <rPr>
        <sz val="12"/>
        <color indexed="8"/>
        <rFont val="宋体"/>
        <family val="0"/>
      </rPr>
      <t>残疾人就业保障资金收入</t>
    </r>
  </si>
  <si>
    <r>
      <t xml:space="preserve">             </t>
    </r>
    <r>
      <rPr>
        <sz val="12"/>
        <color indexed="8"/>
        <rFont val="宋体"/>
        <family val="0"/>
      </rPr>
      <t>水利建设专项收入</t>
    </r>
  </si>
  <si>
    <r>
      <t xml:space="preserve">             </t>
    </r>
    <r>
      <rPr>
        <sz val="12"/>
        <color indexed="8"/>
        <rFont val="宋体"/>
        <family val="0"/>
      </rPr>
      <t>教育资金收入</t>
    </r>
  </si>
  <si>
    <r>
      <t xml:space="preserve">             </t>
    </r>
    <r>
      <rPr>
        <sz val="12"/>
        <color indexed="8"/>
        <rFont val="宋体"/>
        <family val="0"/>
      </rPr>
      <t>育林资金收入</t>
    </r>
  </si>
  <si>
    <r>
      <t xml:space="preserve">             </t>
    </r>
    <r>
      <rPr>
        <sz val="12"/>
        <color indexed="8"/>
        <rFont val="宋体"/>
        <family val="0"/>
      </rPr>
      <t>森林植被恢复费</t>
    </r>
  </si>
  <si>
    <r>
      <t xml:space="preserve">             </t>
    </r>
    <r>
      <rPr>
        <sz val="12"/>
        <color indexed="8"/>
        <rFont val="宋体"/>
        <family val="0"/>
      </rPr>
      <t>地方水利建设资金收入</t>
    </r>
  </si>
  <si>
    <r>
      <t>2</t>
    </r>
    <r>
      <rPr>
        <sz val="12"/>
        <color indexed="8"/>
        <rFont val="宋体"/>
        <family val="0"/>
      </rPr>
      <t>、行政事业性收费收入</t>
    </r>
  </si>
  <si>
    <r>
      <t>3</t>
    </r>
    <r>
      <rPr>
        <sz val="12"/>
        <color indexed="8"/>
        <rFont val="宋体"/>
        <family val="0"/>
      </rPr>
      <t>、罚没收入</t>
    </r>
  </si>
  <si>
    <r>
      <t>4</t>
    </r>
    <r>
      <rPr>
        <sz val="12"/>
        <color indexed="8"/>
        <rFont val="宋体"/>
        <family val="0"/>
      </rPr>
      <t>、国有资源</t>
    </r>
    <r>
      <rPr>
        <sz val="12"/>
        <color indexed="8"/>
        <rFont val="Times New Roman"/>
        <family val="0"/>
      </rPr>
      <t>(</t>
    </r>
    <r>
      <rPr>
        <sz val="12"/>
        <color indexed="8"/>
        <rFont val="宋体"/>
        <family val="0"/>
      </rPr>
      <t>资产</t>
    </r>
    <r>
      <rPr>
        <sz val="12"/>
        <color indexed="8"/>
        <rFont val="Times New Roman"/>
        <family val="0"/>
      </rPr>
      <t>)</t>
    </r>
    <r>
      <rPr>
        <sz val="12"/>
        <color indexed="8"/>
        <rFont val="宋体"/>
        <family val="0"/>
      </rPr>
      <t>有偿使用收入</t>
    </r>
  </si>
  <si>
    <r>
      <t>5</t>
    </r>
    <r>
      <rPr>
        <sz val="12"/>
        <color indexed="8"/>
        <rFont val="宋体"/>
        <family val="0"/>
      </rPr>
      <t>、捐赠收入</t>
    </r>
  </si>
  <si>
    <r>
      <t>6</t>
    </r>
    <r>
      <rPr>
        <sz val="12"/>
        <color indexed="8"/>
        <rFont val="宋体"/>
        <family val="0"/>
      </rPr>
      <t>、政府性住房基金收入</t>
    </r>
  </si>
  <si>
    <r>
      <t>7</t>
    </r>
    <r>
      <rPr>
        <sz val="12"/>
        <color indexed="8"/>
        <rFont val="宋体"/>
        <family val="0"/>
      </rPr>
      <t>、其他收入</t>
    </r>
  </si>
  <si>
    <t>（三）贷款转贷回收本金收入</t>
  </si>
  <si>
    <r>
      <t>1</t>
    </r>
    <r>
      <rPr>
        <sz val="12"/>
        <color indexed="8"/>
        <rFont val="宋体"/>
        <family val="0"/>
      </rPr>
      <t>、国内贷款回收本金收入</t>
    </r>
  </si>
  <si>
    <r>
      <t>2</t>
    </r>
    <r>
      <rPr>
        <sz val="12"/>
        <color indexed="8"/>
        <rFont val="宋体"/>
        <family val="0"/>
      </rPr>
      <t>、国外贷款回收本金收入</t>
    </r>
  </si>
  <si>
    <r>
      <t>3</t>
    </r>
    <r>
      <rPr>
        <sz val="12"/>
        <color indexed="8"/>
        <rFont val="宋体"/>
        <family val="0"/>
      </rPr>
      <t>、国内转贷回收本金收入</t>
    </r>
    <r>
      <rPr>
        <sz val="12"/>
        <color indexed="8"/>
        <rFont val="Times New Roman"/>
        <family val="0"/>
      </rPr>
      <t xml:space="preserve"> </t>
    </r>
  </si>
  <si>
    <r>
      <t>4</t>
    </r>
    <r>
      <rPr>
        <sz val="12"/>
        <color indexed="8"/>
        <rFont val="宋体"/>
        <family val="0"/>
      </rPr>
      <t>、国外转贷回收本金收入</t>
    </r>
    <r>
      <rPr>
        <sz val="12"/>
        <color indexed="8"/>
        <rFont val="Times New Roman"/>
        <family val="0"/>
      </rPr>
      <t xml:space="preserve"> </t>
    </r>
  </si>
  <si>
    <t>二、上划中央收入</t>
  </si>
  <si>
    <r>
      <t xml:space="preserve">  1</t>
    </r>
    <r>
      <rPr>
        <sz val="12"/>
        <rFont val="宋体"/>
        <family val="0"/>
      </rPr>
      <t>、消费税</t>
    </r>
  </si>
  <si>
    <r>
      <t xml:space="preserve">  2</t>
    </r>
    <r>
      <rPr>
        <sz val="12"/>
        <rFont val="宋体"/>
        <family val="0"/>
      </rPr>
      <t>、上划增值税(50%)</t>
    </r>
  </si>
  <si>
    <r>
      <t xml:space="preserve">  3</t>
    </r>
    <r>
      <rPr>
        <sz val="12"/>
        <rFont val="宋体"/>
        <family val="0"/>
      </rPr>
      <t>、企业所得税</t>
    </r>
  </si>
  <si>
    <r>
      <t>4</t>
    </r>
    <r>
      <rPr>
        <sz val="12"/>
        <rFont val="宋体"/>
        <family val="0"/>
      </rPr>
      <t>、个人所得税</t>
    </r>
  </si>
  <si>
    <r>
      <t>5</t>
    </r>
    <r>
      <rPr>
        <sz val="12"/>
        <rFont val="宋体"/>
        <family val="0"/>
      </rPr>
      <t>、上划中央其他税收收入</t>
    </r>
  </si>
  <si>
    <t>四、上划自治区收入</t>
  </si>
  <si>
    <r>
      <t>1</t>
    </r>
    <r>
      <rPr>
        <sz val="12"/>
        <rFont val="宋体"/>
        <family val="0"/>
      </rPr>
      <t>、增值税</t>
    </r>
  </si>
  <si>
    <r>
      <t>2</t>
    </r>
    <r>
      <rPr>
        <sz val="12"/>
        <rFont val="宋体"/>
        <family val="0"/>
      </rPr>
      <t>、企业所得税</t>
    </r>
  </si>
  <si>
    <r>
      <t>3</t>
    </r>
    <r>
      <rPr>
        <sz val="12"/>
        <rFont val="宋体"/>
        <family val="0"/>
      </rPr>
      <t>、个人所得税</t>
    </r>
  </si>
  <si>
    <r>
      <t>4</t>
    </r>
    <r>
      <rPr>
        <sz val="12"/>
        <rFont val="宋体"/>
        <family val="0"/>
      </rPr>
      <t>、环境保护税</t>
    </r>
  </si>
  <si>
    <t>5、其他税收收入</t>
  </si>
  <si>
    <t>附表二</t>
  </si>
  <si>
    <t>融安县2021年财政收支调整表</t>
  </si>
  <si>
    <r>
      <t>融安县财政局编</t>
    </r>
    <r>
      <rPr>
        <sz val="12"/>
        <rFont val="Times New Roman"/>
        <family val="0"/>
      </rPr>
      <t xml:space="preserve">                                 </t>
    </r>
  </si>
  <si>
    <t xml:space="preserve">                     单位：万元</t>
  </si>
  <si>
    <t>预   算   科   目</t>
  </si>
  <si>
    <t>2020年决算数</t>
  </si>
  <si>
    <r>
      <t>2021</t>
    </r>
    <r>
      <rPr>
        <b/>
        <sz val="11"/>
        <rFont val="宋体"/>
        <family val="0"/>
      </rPr>
      <t>年预算收入</t>
    </r>
  </si>
  <si>
    <t>2021年调整预算收入</t>
  </si>
  <si>
    <t>调整收入数与 上年决算相比增减（%）</t>
  </si>
  <si>
    <t>调整收入数为年初预算</t>
  </si>
  <si>
    <r>
      <t>2021</t>
    </r>
    <r>
      <rPr>
        <b/>
        <sz val="11"/>
        <rFont val="宋体"/>
        <family val="0"/>
      </rPr>
      <t>年一般公共预算支出</t>
    </r>
  </si>
  <si>
    <r>
      <t>2021</t>
    </r>
    <r>
      <rPr>
        <b/>
        <sz val="11"/>
        <rFont val="宋体"/>
        <family val="0"/>
      </rPr>
      <t>年</t>
    </r>
    <r>
      <rPr>
        <b/>
        <sz val="11"/>
        <rFont val="Times New Roman"/>
        <family val="0"/>
      </rPr>
      <t>1-10</t>
    </r>
    <r>
      <rPr>
        <b/>
        <sz val="11"/>
        <rFont val="宋体"/>
        <family val="0"/>
      </rPr>
      <t>月完成数</t>
    </r>
  </si>
  <si>
    <t>2021年调整预算支出</t>
  </si>
  <si>
    <t>调整数为年初预算（%）</t>
  </si>
  <si>
    <t>2020年1-10月完成</t>
  </si>
  <si>
    <t>2020年一般公共预算支出</t>
  </si>
  <si>
    <r>
      <t>比上年增减（</t>
    </r>
    <r>
      <rPr>
        <b/>
        <sz val="11"/>
        <rFont val="Times New Roman"/>
        <family val="0"/>
      </rPr>
      <t>%</t>
    </r>
    <r>
      <rPr>
        <b/>
        <sz val="11"/>
        <rFont val="宋体"/>
        <family val="0"/>
      </rPr>
      <t>）</t>
    </r>
  </si>
  <si>
    <t>一、一般公共服务支出</t>
  </si>
  <si>
    <t>二、国防支出</t>
  </si>
  <si>
    <t>三、公共安全支出</t>
  </si>
  <si>
    <t>四、教育支出</t>
  </si>
  <si>
    <t>五、科学技术支出</t>
  </si>
  <si>
    <t>六、文化旅游体育与传媒支出</t>
  </si>
  <si>
    <t>七、社会保障和就业支出</t>
  </si>
  <si>
    <t>八、卫生健康支出</t>
  </si>
  <si>
    <t>九、节能环保支出</t>
  </si>
  <si>
    <t>十、城乡社区支出</t>
  </si>
  <si>
    <t>十一、农林水支出</t>
  </si>
  <si>
    <t>十二、交通运输支出</t>
  </si>
  <si>
    <t>十三、资源勘探信息等支出</t>
  </si>
  <si>
    <r>
      <t xml:space="preserve"> </t>
    </r>
    <r>
      <rPr>
        <sz val="10"/>
        <color indexed="8"/>
        <rFont val="宋体"/>
        <family val="0"/>
      </rPr>
      <t>环境保护税</t>
    </r>
  </si>
  <si>
    <t>十四、商业服务业等支出</t>
  </si>
  <si>
    <r>
      <t xml:space="preserve"> </t>
    </r>
    <r>
      <rPr>
        <sz val="10"/>
        <rFont val="宋体"/>
        <family val="0"/>
      </rPr>
      <t>国有资本经营收入</t>
    </r>
  </si>
  <si>
    <t>十五、金融支出</t>
  </si>
  <si>
    <r>
      <t>国有资源（产</t>
    </r>
    <r>
      <rPr>
        <sz val="10"/>
        <rFont val="Times New Roman"/>
        <family val="0"/>
      </rPr>
      <t>)</t>
    </r>
    <r>
      <rPr>
        <sz val="10"/>
        <rFont val="宋体"/>
        <family val="0"/>
      </rPr>
      <t>有偿使用收入</t>
    </r>
  </si>
  <si>
    <t>十六、自然资源海洋气象等支出</t>
  </si>
  <si>
    <t>行政性收费收入</t>
  </si>
  <si>
    <t>十七、住房保障支出</t>
  </si>
  <si>
    <t>罚没收入</t>
  </si>
  <si>
    <t>十八、粮油物资储备支出</t>
  </si>
  <si>
    <t>专项收入</t>
  </si>
  <si>
    <t>十九、灾害防治及应急管理支出</t>
  </si>
  <si>
    <t>教育附加</t>
  </si>
  <si>
    <t>二十、预备费</t>
  </si>
  <si>
    <r>
      <t xml:space="preserve"> </t>
    </r>
    <r>
      <rPr>
        <sz val="10"/>
        <rFont val="宋体"/>
        <family val="0"/>
      </rPr>
      <t>地方教育附加收入</t>
    </r>
  </si>
  <si>
    <t>二十一、其他支出</t>
  </si>
  <si>
    <t>残疾人就业保障金</t>
  </si>
  <si>
    <t>二十二、地地方政府一般债券付息支出</t>
  </si>
  <si>
    <r>
      <t xml:space="preserve"> </t>
    </r>
    <r>
      <rPr>
        <sz val="10"/>
        <rFont val="宋体"/>
        <family val="0"/>
      </rPr>
      <t>水利建设专项收入</t>
    </r>
  </si>
  <si>
    <t>二十三、地方政府一般债券发行费</t>
  </si>
  <si>
    <t>森林植被恢复费</t>
  </si>
  <si>
    <t>政府性住房基金收入</t>
  </si>
  <si>
    <t>其他收入</t>
  </si>
  <si>
    <t>捐赠收入</t>
  </si>
  <si>
    <t>公共财政预算支出合计</t>
  </si>
  <si>
    <r>
      <t>上</t>
    </r>
    <r>
      <rPr>
        <b/>
        <sz val="11"/>
        <rFont val="Times New Roman"/>
        <family val="0"/>
      </rPr>
      <t xml:space="preserve"> </t>
    </r>
    <r>
      <rPr>
        <b/>
        <sz val="11"/>
        <rFont val="宋体"/>
        <family val="0"/>
      </rPr>
      <t>解</t>
    </r>
    <r>
      <rPr>
        <b/>
        <sz val="11"/>
        <rFont val="Times New Roman"/>
        <family val="0"/>
      </rPr>
      <t xml:space="preserve"> </t>
    </r>
    <r>
      <rPr>
        <b/>
        <sz val="11"/>
        <rFont val="宋体"/>
        <family val="0"/>
      </rPr>
      <t>上</t>
    </r>
    <r>
      <rPr>
        <b/>
        <sz val="11"/>
        <rFont val="Times New Roman"/>
        <family val="0"/>
      </rPr>
      <t xml:space="preserve"> </t>
    </r>
    <r>
      <rPr>
        <b/>
        <sz val="11"/>
        <rFont val="宋体"/>
        <family val="0"/>
      </rPr>
      <t>级</t>
    </r>
    <r>
      <rPr>
        <b/>
        <sz val="11"/>
        <rFont val="Times New Roman"/>
        <family val="0"/>
      </rPr>
      <t xml:space="preserve"> </t>
    </r>
    <r>
      <rPr>
        <b/>
        <sz val="11"/>
        <rFont val="宋体"/>
        <family val="0"/>
      </rPr>
      <t>支</t>
    </r>
    <r>
      <rPr>
        <b/>
        <sz val="11"/>
        <rFont val="Times New Roman"/>
        <family val="0"/>
      </rPr>
      <t xml:space="preserve"> </t>
    </r>
    <r>
      <rPr>
        <b/>
        <sz val="11"/>
        <rFont val="宋体"/>
        <family val="0"/>
      </rPr>
      <t>出</t>
    </r>
    <r>
      <rPr>
        <b/>
        <sz val="11"/>
        <rFont val="Times New Roman"/>
        <family val="0"/>
      </rPr>
      <t xml:space="preserve"> </t>
    </r>
  </si>
  <si>
    <t>公共财政预算收入合计</t>
  </si>
  <si>
    <r>
      <t xml:space="preserve">  </t>
    </r>
    <r>
      <rPr>
        <b/>
        <sz val="11"/>
        <rFont val="宋体"/>
        <family val="0"/>
      </rPr>
      <t>体制上解支出</t>
    </r>
  </si>
  <si>
    <t>上级补助收入</t>
  </si>
  <si>
    <r>
      <t xml:space="preserve">  </t>
    </r>
    <r>
      <rPr>
        <b/>
        <sz val="11"/>
        <rFont val="宋体"/>
        <family val="0"/>
      </rPr>
      <t>专项上解支出</t>
    </r>
  </si>
  <si>
    <r>
      <t xml:space="preserve">   </t>
    </r>
    <r>
      <rPr>
        <b/>
        <sz val="10"/>
        <rFont val="宋体"/>
        <family val="0"/>
      </rPr>
      <t>返还性收入</t>
    </r>
  </si>
  <si>
    <r>
      <t>增值税和消费税税收返还收入</t>
    </r>
    <r>
      <rPr>
        <sz val="10"/>
        <rFont val="Times New Roman"/>
        <family val="0"/>
      </rPr>
      <t xml:space="preserve"> </t>
    </r>
  </si>
  <si>
    <t>所得税基数返还收入</t>
  </si>
  <si>
    <t>成品油价格和税费改革税收返还收入</t>
  </si>
  <si>
    <t>其他税收返还收入</t>
  </si>
  <si>
    <r>
      <t xml:space="preserve">   </t>
    </r>
    <r>
      <rPr>
        <b/>
        <sz val="10"/>
        <rFont val="宋体"/>
        <family val="0"/>
      </rPr>
      <t>一般性转移支付收入</t>
    </r>
  </si>
  <si>
    <t>体制补助收入</t>
  </si>
  <si>
    <t>债务还本支出</t>
  </si>
  <si>
    <t>均衡性转移支付补助收入</t>
  </si>
  <si>
    <t>县级基本财力保障机制奖补资金收入</t>
  </si>
  <si>
    <t>关于下达2021年县域经济发展奖励资金的通知</t>
  </si>
  <si>
    <t>农村税费改革 补助收入</t>
  </si>
  <si>
    <t>定额结算补助</t>
  </si>
  <si>
    <t>年终结余</t>
  </si>
  <si>
    <t>调整工资转移支付补助收入</t>
  </si>
  <si>
    <t>减:结转下年的支出</t>
  </si>
  <si>
    <t>艰苦边远地区津贴补助</t>
  </si>
  <si>
    <t>农村义教老师绩效工资转移支付</t>
  </si>
  <si>
    <t>重点生态功能区转移支付资金</t>
  </si>
  <si>
    <t>市县工商及质监部门下划基数</t>
  </si>
  <si>
    <t>农村义务教育学校特岗教师工资性补助资金202年下达文件为桂财教【2021】166号、48号</t>
  </si>
  <si>
    <t>原泗顶铅锌矿移交子弟学校退休教师经费补助基数</t>
  </si>
  <si>
    <t>自治区交通运输厅所属112个公路路政执法支队经费基数下划</t>
  </si>
  <si>
    <t>退耕还林减收转移支付补助</t>
  </si>
  <si>
    <t>提高村干工资补助收入</t>
  </si>
  <si>
    <t>公共卫生和基层医疗卫生事业单位绩效补助</t>
  </si>
  <si>
    <t>弥补因偿还2019年第三批政府一般债券2020-2021年利息支出产生的资金缺口）</t>
  </si>
  <si>
    <t>中华人民共和国成立初期老干部退休待遇一般性转移支付资金</t>
  </si>
  <si>
    <t>国有企业职教幼教退休教师待遇补助</t>
  </si>
  <si>
    <t>市级承担直管县配套资金基数补助</t>
  </si>
  <si>
    <t>产粮（油）大县奖励资金收入</t>
  </si>
  <si>
    <t>革命老区转移支付收入</t>
  </si>
  <si>
    <t>民族地区转移支付收入</t>
  </si>
  <si>
    <t>公共安全共同财权事权转移支付收入</t>
  </si>
  <si>
    <t>文化旅游体育与传媒共同财政事权转移支付收入</t>
  </si>
  <si>
    <t>社会保障和就业共同财权事权转移支付收入</t>
  </si>
  <si>
    <t>医疗卫生共同财权事权转移支付收入</t>
  </si>
  <si>
    <t>农林水共同财政事权转移支付收入</t>
  </si>
  <si>
    <t>住房保障共同财政事权转移支付收入</t>
  </si>
  <si>
    <t>节能环保共同财政事权转移支付收入</t>
  </si>
  <si>
    <t>交通运输共同财权事权转移支付收入</t>
  </si>
  <si>
    <t>教育共同财政事权转移支付收入</t>
  </si>
  <si>
    <t>粮油物资储备共同财政事权转移支付收入</t>
  </si>
  <si>
    <t>灾害防治及应急管理共同财政事权转移支付收入</t>
  </si>
  <si>
    <t>贫困地区转移支付收入</t>
  </si>
  <si>
    <t>结算补助收入</t>
  </si>
  <si>
    <t>其他一般性转移支付收入</t>
  </si>
  <si>
    <t>专项转移支付收入</t>
  </si>
  <si>
    <t xml:space="preserve">上年结转 </t>
  </si>
  <si>
    <t>地方政府一般债券转贷收入</t>
  </si>
  <si>
    <t>从政府性基金调入资金</t>
  </si>
  <si>
    <r>
      <t>收</t>
    </r>
    <r>
      <rPr>
        <b/>
        <sz val="10"/>
        <rFont val="Times New Roman"/>
        <family val="0"/>
      </rPr>
      <t xml:space="preserve"> </t>
    </r>
    <r>
      <rPr>
        <b/>
        <sz val="10"/>
        <rFont val="宋体"/>
        <family val="0"/>
      </rPr>
      <t>入</t>
    </r>
    <r>
      <rPr>
        <b/>
        <sz val="10"/>
        <rFont val="Times New Roman"/>
        <family val="0"/>
      </rPr>
      <t xml:space="preserve"> </t>
    </r>
    <r>
      <rPr>
        <b/>
        <sz val="10"/>
        <rFont val="宋体"/>
        <family val="0"/>
      </rPr>
      <t>总</t>
    </r>
    <r>
      <rPr>
        <b/>
        <sz val="10"/>
        <rFont val="Times New Roman"/>
        <family val="0"/>
      </rPr>
      <t xml:space="preserve"> </t>
    </r>
    <r>
      <rPr>
        <b/>
        <sz val="10"/>
        <rFont val="宋体"/>
        <family val="0"/>
      </rPr>
      <t>计</t>
    </r>
  </si>
  <si>
    <t>支出总计</t>
  </si>
  <si>
    <t>附表三</t>
  </si>
  <si>
    <t>融安县2021年公共财政预算支出调整表</t>
  </si>
  <si>
    <r>
      <t>单位</t>
    </r>
    <r>
      <rPr>
        <sz val="12"/>
        <rFont val="Times New Roman"/>
        <family val="0"/>
      </rPr>
      <t>:</t>
    </r>
    <r>
      <rPr>
        <sz val="12"/>
        <rFont val="宋体"/>
        <family val="0"/>
      </rPr>
      <t>万元</t>
    </r>
  </si>
  <si>
    <r>
      <t>项</t>
    </r>
    <r>
      <rPr>
        <b/>
        <sz val="12"/>
        <rFont val="Times New Roman"/>
        <family val="0"/>
      </rPr>
      <t xml:space="preserve">           </t>
    </r>
    <r>
      <rPr>
        <b/>
        <sz val="12"/>
        <rFont val="宋体"/>
        <family val="0"/>
      </rPr>
      <t>目</t>
    </r>
  </si>
  <si>
    <r>
      <t>2021</t>
    </r>
    <r>
      <rPr>
        <b/>
        <sz val="12"/>
        <rFont val="宋体"/>
        <family val="0"/>
      </rPr>
      <t>年年初预算数</t>
    </r>
  </si>
  <si>
    <r>
      <t>2021</t>
    </r>
    <r>
      <rPr>
        <b/>
        <sz val="12"/>
        <rFont val="宋体"/>
        <family val="0"/>
      </rPr>
      <t>年调整预算</t>
    </r>
  </si>
  <si>
    <t>调整后与预算相比增减数</t>
  </si>
  <si>
    <r>
      <t>比年初预增减（</t>
    </r>
    <r>
      <rPr>
        <b/>
        <sz val="11"/>
        <rFont val="Times New Roman"/>
        <family val="0"/>
      </rPr>
      <t>%</t>
    </r>
    <r>
      <rPr>
        <b/>
        <sz val="11"/>
        <rFont val="宋体"/>
        <family val="0"/>
      </rPr>
      <t>）</t>
    </r>
  </si>
  <si>
    <r>
      <t>调</t>
    </r>
    <r>
      <rPr>
        <b/>
        <sz val="12"/>
        <rFont val="Times New Roman"/>
        <family val="0"/>
      </rPr>
      <t xml:space="preserve">    </t>
    </r>
    <r>
      <rPr>
        <b/>
        <sz val="12"/>
        <rFont val="宋体"/>
        <family val="0"/>
      </rPr>
      <t>整</t>
    </r>
    <r>
      <rPr>
        <b/>
        <sz val="12"/>
        <rFont val="Times New Roman"/>
        <family val="0"/>
      </rPr>
      <t xml:space="preserve">    </t>
    </r>
    <r>
      <rPr>
        <b/>
        <sz val="12"/>
        <rFont val="宋体"/>
        <family val="0"/>
      </rPr>
      <t>方</t>
    </r>
    <r>
      <rPr>
        <b/>
        <sz val="12"/>
        <rFont val="Times New Roman"/>
        <family val="0"/>
      </rPr>
      <t xml:space="preserve">    </t>
    </r>
    <r>
      <rPr>
        <b/>
        <sz val="12"/>
        <rFont val="宋体"/>
        <family val="0"/>
      </rPr>
      <t>向</t>
    </r>
  </si>
  <si>
    <t>公共财政预算支出</t>
  </si>
  <si>
    <r>
      <t xml:space="preserve">201 </t>
    </r>
    <r>
      <rPr>
        <sz val="12"/>
        <rFont val="黑体"/>
        <family val="0"/>
      </rPr>
      <t>一般公共服务支出</t>
    </r>
  </si>
  <si>
    <r>
      <t xml:space="preserve">         </t>
    </r>
    <r>
      <rPr>
        <sz val="12"/>
        <rFont val="宋体"/>
        <family val="0"/>
      </rPr>
      <t>一、基本支出调增</t>
    </r>
    <r>
      <rPr>
        <sz val="12"/>
        <rFont val="Times New Roman"/>
        <family val="0"/>
      </rPr>
      <t xml:space="preserve">4059  </t>
    </r>
    <r>
      <rPr>
        <sz val="12"/>
        <rFont val="宋体"/>
        <family val="0"/>
      </rPr>
      <t>万元。其中：</t>
    </r>
    <r>
      <rPr>
        <sz val="12"/>
        <rFont val="Times New Roman"/>
        <family val="0"/>
      </rPr>
      <t>1.</t>
    </r>
    <r>
      <rPr>
        <sz val="12"/>
        <rFont val="宋体"/>
        <family val="0"/>
      </rPr>
      <t>绩效奖励</t>
    </r>
    <r>
      <rPr>
        <sz val="12"/>
        <rFont val="Times New Roman"/>
        <family val="0"/>
      </rPr>
      <t>3963</t>
    </r>
    <r>
      <rPr>
        <sz val="12"/>
        <rFont val="宋体"/>
        <family val="0"/>
      </rPr>
      <t>万元，2.年度考核优秀奖</t>
    </r>
    <r>
      <rPr>
        <sz val="12"/>
        <rFont val="Times New Roman"/>
        <family val="0"/>
      </rPr>
      <t>51</t>
    </r>
    <r>
      <rPr>
        <sz val="12"/>
        <rFont val="宋体"/>
        <family val="0"/>
      </rPr>
      <t>万元，</t>
    </r>
    <r>
      <rPr>
        <sz val="12"/>
        <rFont val="Times New Roman"/>
        <family val="0"/>
      </rPr>
      <t>3.</t>
    </r>
    <r>
      <rPr>
        <sz val="12"/>
        <rFont val="宋体"/>
        <family val="0"/>
      </rPr>
      <t>抚恤费</t>
    </r>
    <r>
      <rPr>
        <sz val="12"/>
        <rFont val="Times New Roman"/>
        <family val="0"/>
      </rPr>
      <t>149</t>
    </r>
    <r>
      <rPr>
        <sz val="12"/>
        <rFont val="宋体"/>
        <family val="0"/>
      </rPr>
      <t>万元，</t>
    </r>
    <r>
      <rPr>
        <sz val="12"/>
        <rFont val="Times New Roman"/>
        <family val="0"/>
      </rPr>
      <t>4.</t>
    </r>
    <r>
      <rPr>
        <sz val="12"/>
        <rFont val="宋体"/>
        <family val="0"/>
      </rPr>
      <t>遗属补助</t>
    </r>
    <r>
      <rPr>
        <sz val="12"/>
        <rFont val="Times New Roman"/>
        <family val="0"/>
      </rPr>
      <t>1</t>
    </r>
    <r>
      <rPr>
        <sz val="12"/>
        <rFont val="宋体"/>
        <family val="0"/>
      </rPr>
      <t>万元，</t>
    </r>
    <r>
      <rPr>
        <sz val="12"/>
        <rFont val="Times New Roman"/>
        <family val="0"/>
      </rPr>
      <t>5.</t>
    </r>
    <r>
      <rPr>
        <sz val="12"/>
        <rFont val="宋体"/>
        <family val="0"/>
      </rPr>
      <t>交通、物业及移动通讯补贴</t>
    </r>
    <r>
      <rPr>
        <sz val="12"/>
        <rFont val="Times New Roman"/>
        <family val="0"/>
      </rPr>
      <t>41</t>
    </r>
    <r>
      <rPr>
        <sz val="12"/>
        <rFont val="宋体"/>
        <family val="0"/>
      </rPr>
      <t>万元，</t>
    </r>
    <r>
      <rPr>
        <sz val="12"/>
        <rFont val="Times New Roman"/>
        <family val="0"/>
      </rPr>
      <t>6.</t>
    </r>
    <r>
      <rPr>
        <sz val="12"/>
        <rFont val="宋体"/>
        <family val="0"/>
      </rPr>
      <t>调增公用经费</t>
    </r>
    <r>
      <rPr>
        <sz val="12"/>
        <rFont val="Times New Roman"/>
        <family val="0"/>
      </rPr>
      <t>2</t>
    </r>
    <r>
      <rPr>
        <sz val="12"/>
        <rFont val="宋体"/>
        <family val="0"/>
      </rPr>
      <t>万元，</t>
    </r>
    <r>
      <rPr>
        <sz val="12"/>
        <rFont val="Times New Roman"/>
        <family val="0"/>
      </rPr>
      <t>7.</t>
    </r>
    <r>
      <rPr>
        <sz val="12"/>
        <rFont val="宋体"/>
        <family val="0"/>
      </rPr>
      <t>工资增资</t>
    </r>
    <r>
      <rPr>
        <sz val="12"/>
        <rFont val="Times New Roman"/>
        <family val="0"/>
      </rPr>
      <t>192</t>
    </r>
    <r>
      <rPr>
        <sz val="12"/>
        <rFont val="宋体"/>
        <family val="0"/>
      </rPr>
      <t>万元，</t>
    </r>
    <r>
      <rPr>
        <sz val="12"/>
        <rFont val="Times New Roman"/>
        <family val="0"/>
      </rPr>
      <t>8.</t>
    </r>
    <r>
      <rPr>
        <sz val="12"/>
        <rFont val="宋体"/>
        <family val="0"/>
      </rPr>
      <t>压减经费</t>
    </r>
    <r>
      <rPr>
        <sz val="12"/>
        <rFont val="Times New Roman"/>
        <family val="0"/>
      </rPr>
      <t>340</t>
    </r>
    <r>
      <rPr>
        <sz val="12"/>
        <rFont val="宋体"/>
        <family val="0"/>
      </rPr>
      <t>万元。
    二、项目支出调减</t>
    </r>
    <r>
      <rPr>
        <sz val="12"/>
        <rFont val="Times New Roman"/>
        <family val="0"/>
      </rPr>
      <t>3984</t>
    </r>
    <r>
      <rPr>
        <sz val="12"/>
        <rFont val="宋体"/>
        <family val="0"/>
      </rPr>
      <t>万元。（一）从年初预留科目调剂新增经费</t>
    </r>
    <r>
      <rPr>
        <sz val="12"/>
        <rFont val="Times New Roman"/>
        <family val="0"/>
      </rPr>
      <t>499</t>
    </r>
    <r>
      <rPr>
        <sz val="12"/>
        <rFont val="宋体"/>
        <family val="0"/>
      </rPr>
      <t>万元，其中：1.信访局维稳经费</t>
    </r>
    <r>
      <rPr>
        <sz val="12"/>
        <rFont val="Times New Roman"/>
        <family val="0"/>
      </rPr>
      <t>40</t>
    </r>
    <r>
      <rPr>
        <sz val="12"/>
        <rFont val="宋体"/>
        <family val="0"/>
      </rPr>
      <t>万元，</t>
    </r>
    <r>
      <rPr>
        <sz val="12"/>
        <rFont val="Times New Roman"/>
        <family val="0"/>
      </rPr>
      <t>2.</t>
    </r>
    <r>
      <rPr>
        <sz val="12"/>
        <rFont val="宋体"/>
        <family val="0"/>
      </rPr>
      <t>政法维稳经费</t>
    </r>
    <r>
      <rPr>
        <sz val="12"/>
        <rFont val="Times New Roman"/>
        <family val="0"/>
      </rPr>
      <t>15</t>
    </r>
    <r>
      <rPr>
        <sz val="12"/>
        <rFont val="宋体"/>
        <family val="0"/>
      </rPr>
      <t>万元，</t>
    </r>
    <r>
      <rPr>
        <sz val="12"/>
        <rFont val="Times New Roman"/>
        <family val="0"/>
      </rPr>
      <t>3.</t>
    </r>
    <r>
      <rPr>
        <sz val="12"/>
        <rFont val="宋体"/>
        <family val="0"/>
      </rPr>
      <t>档案局新建档案馆档案密集架经费</t>
    </r>
    <r>
      <rPr>
        <sz val="12"/>
        <rFont val="Times New Roman"/>
        <family val="0"/>
      </rPr>
      <t>5</t>
    </r>
    <r>
      <rPr>
        <sz val="12"/>
        <rFont val="宋体"/>
        <family val="0"/>
      </rPr>
      <t>万元，</t>
    </r>
    <r>
      <rPr>
        <sz val="12"/>
        <rFont val="Times New Roman"/>
        <family val="0"/>
      </rPr>
      <t>4.</t>
    </r>
    <r>
      <rPr>
        <sz val="12"/>
        <rFont val="宋体"/>
        <family val="0"/>
      </rPr>
      <t>安排机关后勤2020年扶贫成效年终考核接待经费</t>
    </r>
    <r>
      <rPr>
        <sz val="12"/>
        <rFont val="Times New Roman"/>
        <family val="0"/>
      </rPr>
      <t>36</t>
    </r>
    <r>
      <rPr>
        <sz val="12"/>
        <rFont val="宋体"/>
        <family val="0"/>
      </rPr>
      <t>万元，</t>
    </r>
    <r>
      <rPr>
        <sz val="12"/>
        <rFont val="Times New Roman"/>
        <family val="0"/>
      </rPr>
      <t>5.</t>
    </r>
    <r>
      <rPr>
        <sz val="12"/>
        <rFont val="宋体"/>
        <family val="0"/>
      </rPr>
      <t>泗顶镇停车场经费</t>
    </r>
    <r>
      <rPr>
        <sz val="12"/>
        <rFont val="Times New Roman"/>
        <family val="0"/>
      </rPr>
      <t>15</t>
    </r>
    <r>
      <rPr>
        <sz val="12"/>
        <rFont val="宋体"/>
        <family val="0"/>
      </rPr>
      <t>万元，</t>
    </r>
    <r>
      <rPr>
        <sz val="12"/>
        <rFont val="Times New Roman"/>
        <family val="0"/>
      </rPr>
      <t>6.</t>
    </r>
    <r>
      <rPr>
        <sz val="12"/>
        <rFont val="宋体"/>
        <family val="0"/>
      </rPr>
      <t>泗顶镇上洞村长江一屯至大坡乡星下产业路挡土墙和错车道资金</t>
    </r>
    <r>
      <rPr>
        <sz val="12"/>
        <rFont val="Times New Roman"/>
        <family val="0"/>
      </rPr>
      <t>24</t>
    </r>
    <r>
      <rPr>
        <sz val="12"/>
        <rFont val="宋体"/>
        <family val="0"/>
      </rPr>
      <t>万元，</t>
    </r>
    <r>
      <rPr>
        <sz val="12"/>
        <rFont val="Times New Roman"/>
        <family val="0"/>
      </rPr>
      <t>7.</t>
    </r>
    <r>
      <rPr>
        <sz val="12"/>
        <rFont val="宋体"/>
        <family val="0"/>
      </rPr>
      <t>发改局</t>
    </r>
    <r>
      <rPr>
        <sz val="12"/>
        <rFont val="Times New Roman"/>
        <family val="0"/>
      </rPr>
      <t>2020</t>
    </r>
    <r>
      <rPr>
        <sz val="12"/>
        <rFont val="宋体"/>
        <family val="0"/>
      </rPr>
      <t>年县级储备粮储备费用</t>
    </r>
    <r>
      <rPr>
        <sz val="12"/>
        <rFont val="Times New Roman"/>
        <family val="0"/>
      </rPr>
      <t>12</t>
    </r>
    <r>
      <rPr>
        <sz val="12"/>
        <rFont val="宋体"/>
        <family val="0"/>
      </rPr>
      <t>万元，</t>
    </r>
    <r>
      <rPr>
        <sz val="12"/>
        <rFont val="Times New Roman"/>
        <family val="0"/>
      </rPr>
      <t>8.</t>
    </r>
    <r>
      <rPr>
        <sz val="12"/>
        <rFont val="宋体"/>
        <family val="0"/>
      </rPr>
      <t>发改局</t>
    </r>
    <r>
      <rPr>
        <sz val="12"/>
        <rFont val="Times New Roman"/>
        <family val="0"/>
      </rPr>
      <t>“</t>
    </r>
    <r>
      <rPr>
        <sz val="12"/>
        <rFont val="宋体"/>
        <family val="0"/>
      </rPr>
      <t>十四五</t>
    </r>
    <r>
      <rPr>
        <sz val="12"/>
        <rFont val="Times New Roman"/>
        <family val="0"/>
      </rPr>
      <t>”</t>
    </r>
    <r>
      <rPr>
        <sz val="12"/>
        <rFont val="宋体"/>
        <family val="0"/>
      </rPr>
      <t>发展规划编制费尾款</t>
    </r>
    <r>
      <rPr>
        <sz val="12"/>
        <rFont val="Times New Roman"/>
        <family val="0"/>
      </rPr>
      <t>28</t>
    </r>
    <r>
      <rPr>
        <sz val="12"/>
        <rFont val="宋体"/>
        <family val="0"/>
      </rPr>
      <t>万元，</t>
    </r>
    <r>
      <rPr>
        <sz val="12"/>
        <rFont val="Times New Roman"/>
        <family val="0"/>
      </rPr>
      <t>9.</t>
    </r>
    <r>
      <rPr>
        <sz val="12"/>
        <rFont val="宋体"/>
        <family val="0"/>
      </rPr>
      <t>从年初预留</t>
    </r>
    <r>
      <rPr>
        <sz val="12"/>
        <rFont val="Times New Roman"/>
        <family val="0"/>
      </rPr>
      <t>2020</t>
    </r>
    <r>
      <rPr>
        <sz val="12"/>
        <rFont val="宋体"/>
        <family val="0"/>
      </rPr>
      <t>年应支未支经费调剂安排</t>
    </r>
    <r>
      <rPr>
        <sz val="12"/>
        <rFont val="Times New Roman"/>
        <family val="0"/>
      </rPr>
      <t>2020</t>
    </r>
    <r>
      <rPr>
        <sz val="12"/>
        <rFont val="宋体"/>
        <family val="0"/>
      </rPr>
      <t>年应支未支经费妇联第十三次妇女代表大会选举经费</t>
    </r>
    <r>
      <rPr>
        <sz val="12"/>
        <rFont val="Times New Roman"/>
        <family val="0"/>
      </rPr>
      <t>9</t>
    </r>
    <r>
      <rPr>
        <sz val="12"/>
        <rFont val="宋体"/>
        <family val="0"/>
      </rPr>
      <t>万元，</t>
    </r>
    <r>
      <rPr>
        <sz val="12"/>
        <rFont val="Times New Roman"/>
        <family val="0"/>
      </rPr>
      <t>10.</t>
    </r>
    <r>
      <rPr>
        <sz val="12"/>
        <rFont val="宋体"/>
        <family val="0"/>
      </rPr>
      <t>融安党史红色基地建设文字材料组专项经费</t>
    </r>
    <r>
      <rPr>
        <sz val="12"/>
        <rFont val="Times New Roman"/>
        <family val="0"/>
      </rPr>
      <t>9</t>
    </r>
    <r>
      <rPr>
        <sz val="12"/>
        <rFont val="宋体"/>
        <family val="0"/>
      </rPr>
      <t>万元，</t>
    </r>
    <r>
      <rPr>
        <sz val="12"/>
        <rFont val="Times New Roman"/>
        <family val="0"/>
      </rPr>
      <t>11.</t>
    </r>
    <r>
      <rPr>
        <sz val="12"/>
        <rFont val="宋体"/>
        <family val="0"/>
      </rPr>
      <t>政法队伍教育整顿工作经费</t>
    </r>
    <r>
      <rPr>
        <sz val="12"/>
        <rFont val="Times New Roman"/>
        <family val="0"/>
      </rPr>
      <t>24</t>
    </r>
    <r>
      <rPr>
        <sz val="12"/>
        <rFont val="宋体"/>
        <family val="0"/>
      </rPr>
      <t>万元，</t>
    </r>
    <r>
      <rPr>
        <sz val="12"/>
        <rFont val="Times New Roman"/>
        <family val="0"/>
      </rPr>
      <t>12.2020</t>
    </r>
    <r>
      <rPr>
        <sz val="12"/>
        <rFont val="宋体"/>
        <family val="0"/>
      </rPr>
      <t>年信创替代工程经费</t>
    </r>
    <r>
      <rPr>
        <sz val="12"/>
        <rFont val="Times New Roman"/>
        <family val="0"/>
      </rPr>
      <t>45</t>
    </r>
    <r>
      <rPr>
        <sz val="12"/>
        <rFont val="宋体"/>
        <family val="0"/>
      </rPr>
      <t>万元，</t>
    </r>
    <r>
      <rPr>
        <sz val="12"/>
        <rFont val="Times New Roman"/>
        <family val="0"/>
      </rPr>
      <t>13.</t>
    </r>
    <r>
      <rPr>
        <sz val="12"/>
        <rFont val="宋体"/>
        <family val="0"/>
      </rPr>
      <t>市场监督局</t>
    </r>
    <r>
      <rPr>
        <sz val="12"/>
        <rFont val="Times New Roman"/>
        <family val="0"/>
      </rPr>
      <t>2020</t>
    </r>
    <r>
      <rPr>
        <sz val="12"/>
        <rFont val="宋体"/>
        <family val="0"/>
      </rPr>
      <t>年农村食品安全协管员经费</t>
    </r>
    <r>
      <rPr>
        <sz val="12"/>
        <rFont val="Times New Roman"/>
        <family val="0"/>
      </rPr>
      <t>10</t>
    </r>
    <r>
      <rPr>
        <sz val="12"/>
        <rFont val="宋体"/>
        <family val="0"/>
      </rPr>
      <t>万元，</t>
    </r>
    <r>
      <rPr>
        <sz val="12"/>
        <rFont val="Times New Roman"/>
        <family val="0"/>
      </rPr>
      <t>14.</t>
    </r>
    <r>
      <rPr>
        <sz val="12"/>
        <rFont val="宋体"/>
        <family val="0"/>
      </rPr>
      <t>统计局第七次全国人口普查工作经费</t>
    </r>
    <r>
      <rPr>
        <sz val="12"/>
        <rFont val="Times New Roman"/>
        <family val="0"/>
      </rPr>
      <t>145</t>
    </r>
    <r>
      <rPr>
        <sz val="12"/>
        <rFont val="宋体"/>
        <family val="0"/>
      </rPr>
      <t>万元，</t>
    </r>
    <r>
      <rPr>
        <sz val="12"/>
        <rFont val="Times New Roman"/>
        <family val="0"/>
      </rPr>
      <t>15.</t>
    </r>
    <r>
      <rPr>
        <sz val="12"/>
        <rFont val="宋体"/>
        <family val="0"/>
      </rPr>
      <t>宣传部党史学习教育</t>
    </r>
    <r>
      <rPr>
        <sz val="12"/>
        <rFont val="Times New Roman"/>
        <family val="0"/>
      </rPr>
      <t>“</t>
    </r>
    <r>
      <rPr>
        <sz val="12"/>
        <rFont val="宋体"/>
        <family val="0"/>
      </rPr>
      <t>感党恩</t>
    </r>
    <r>
      <rPr>
        <sz val="12"/>
        <rFont val="Times New Roman"/>
        <family val="0"/>
      </rPr>
      <t xml:space="preserve"> </t>
    </r>
    <r>
      <rPr>
        <sz val="12"/>
        <rFont val="宋体"/>
        <family val="0"/>
      </rPr>
      <t>跟党走</t>
    </r>
    <r>
      <rPr>
        <sz val="12"/>
        <rFont val="Times New Roman"/>
        <family val="0"/>
      </rPr>
      <t>”</t>
    </r>
    <r>
      <rPr>
        <sz val="12"/>
        <rFont val="宋体"/>
        <family val="0"/>
      </rPr>
      <t>暨</t>
    </r>
    <r>
      <rPr>
        <sz val="12"/>
        <rFont val="Times New Roman"/>
        <family val="0"/>
      </rPr>
      <t>“</t>
    </r>
    <r>
      <rPr>
        <sz val="12"/>
        <rFont val="宋体"/>
        <family val="0"/>
      </rPr>
      <t>感党恩</t>
    </r>
    <r>
      <rPr>
        <sz val="12"/>
        <rFont val="Times New Roman"/>
        <family val="0"/>
      </rPr>
      <t xml:space="preserve"> </t>
    </r>
    <r>
      <rPr>
        <sz val="12"/>
        <rFont val="宋体"/>
        <family val="0"/>
      </rPr>
      <t>见行动</t>
    </r>
    <r>
      <rPr>
        <sz val="12"/>
        <rFont val="Times New Roman"/>
        <family val="0"/>
      </rPr>
      <t>”</t>
    </r>
    <r>
      <rPr>
        <sz val="12"/>
        <rFont val="宋体"/>
        <family val="0"/>
      </rPr>
      <t>主题系列活动经费</t>
    </r>
    <r>
      <rPr>
        <sz val="12"/>
        <rFont val="Times New Roman"/>
        <family val="0"/>
      </rPr>
      <t>33</t>
    </r>
    <r>
      <rPr>
        <sz val="12"/>
        <rFont val="宋体"/>
        <family val="0"/>
      </rPr>
      <t>万元、</t>
    </r>
    <r>
      <rPr>
        <sz val="12"/>
        <rFont val="Times New Roman"/>
        <family val="0"/>
      </rPr>
      <t>16.</t>
    </r>
    <r>
      <rPr>
        <sz val="12"/>
        <rFont val="宋体"/>
        <family val="0"/>
      </rPr>
      <t>县行政审批局购买涉及行政许可事项中介服务经费</t>
    </r>
    <r>
      <rPr>
        <sz val="12"/>
        <rFont val="Times New Roman"/>
        <family val="0"/>
      </rPr>
      <t>12</t>
    </r>
    <r>
      <rPr>
        <sz val="12"/>
        <rFont val="宋体"/>
        <family val="0"/>
      </rPr>
      <t>万元，</t>
    </r>
    <r>
      <rPr>
        <sz val="12"/>
        <rFont val="Times New Roman"/>
        <family val="0"/>
      </rPr>
      <t>17.</t>
    </r>
    <r>
      <rPr>
        <sz val="12"/>
        <rFont val="宋体"/>
        <family val="0"/>
      </rPr>
      <t>接待服务中心乡村振兴开展招商考察经费</t>
    </r>
    <r>
      <rPr>
        <sz val="12"/>
        <rFont val="Times New Roman"/>
        <family val="0"/>
      </rPr>
      <t>9</t>
    </r>
    <r>
      <rPr>
        <sz val="12"/>
        <rFont val="宋体"/>
        <family val="0"/>
      </rPr>
      <t>万元，</t>
    </r>
    <r>
      <rPr>
        <sz val="12"/>
        <rFont val="Times New Roman"/>
        <family val="0"/>
      </rPr>
      <t>18.</t>
    </r>
    <r>
      <rPr>
        <sz val="12"/>
        <rFont val="宋体"/>
        <family val="0"/>
      </rPr>
      <t>县组织部党代会经费</t>
    </r>
    <r>
      <rPr>
        <sz val="12"/>
        <rFont val="Times New Roman"/>
        <family val="0"/>
      </rPr>
      <t>3</t>
    </r>
    <r>
      <rPr>
        <sz val="12"/>
        <rFont val="宋体"/>
        <family val="0"/>
      </rPr>
      <t>万元，</t>
    </r>
    <r>
      <rPr>
        <sz val="12"/>
        <rFont val="Times New Roman"/>
        <family val="0"/>
      </rPr>
      <t>19.</t>
    </r>
    <r>
      <rPr>
        <sz val="12"/>
        <rFont val="宋体"/>
        <family val="0"/>
      </rPr>
      <t>机关后勤服务中心党代会经费</t>
    </r>
    <r>
      <rPr>
        <sz val="12"/>
        <rFont val="Times New Roman"/>
        <family val="0"/>
      </rPr>
      <t>25</t>
    </r>
    <r>
      <rPr>
        <sz val="12"/>
        <rFont val="宋体"/>
        <family val="0"/>
      </rPr>
      <t>万元。（二）压减一般项目支出</t>
    </r>
    <r>
      <rPr>
        <sz val="12"/>
        <rFont val="Times New Roman"/>
        <family val="0"/>
      </rPr>
      <t>4483</t>
    </r>
    <r>
      <rPr>
        <sz val="12"/>
        <rFont val="宋体"/>
        <family val="0"/>
      </rPr>
      <t>万元。</t>
    </r>
    <r>
      <rPr>
        <sz val="12"/>
        <rFont val="Times New Roman"/>
        <family val="0"/>
      </rPr>
      <t xml:space="preserve">
         </t>
    </r>
    <r>
      <rPr>
        <sz val="12"/>
        <rFont val="宋体"/>
        <family val="0"/>
      </rPr>
      <t>三、专款支出调增</t>
    </r>
    <r>
      <rPr>
        <sz val="12"/>
        <rFont val="Times New Roman"/>
        <family val="0"/>
      </rPr>
      <t>180</t>
    </r>
    <r>
      <rPr>
        <sz val="12"/>
        <rFont val="宋体"/>
        <family val="0"/>
      </rPr>
      <t>万元。1.人大换届选举补助经费</t>
    </r>
    <r>
      <rPr>
        <sz val="12"/>
        <rFont val="Times New Roman"/>
        <family val="0"/>
      </rPr>
      <t>62</t>
    </r>
    <r>
      <rPr>
        <sz val="12"/>
        <rFont val="宋体"/>
        <family val="0"/>
      </rPr>
      <t>万元，</t>
    </r>
    <r>
      <rPr>
        <sz val="12"/>
        <rFont val="Times New Roman"/>
        <family val="0"/>
      </rPr>
      <t>2.</t>
    </r>
    <r>
      <rPr>
        <sz val="12"/>
        <rFont val="宋体"/>
        <family val="0"/>
      </rPr>
      <t>广西西部计划志愿者相关经费</t>
    </r>
    <r>
      <rPr>
        <sz val="12"/>
        <rFont val="Times New Roman"/>
        <family val="0"/>
      </rPr>
      <t>36</t>
    </r>
    <r>
      <rPr>
        <sz val="12"/>
        <rFont val="宋体"/>
        <family val="0"/>
      </rPr>
      <t>万元，</t>
    </r>
    <r>
      <rPr>
        <sz val="12"/>
        <rFont val="Times New Roman"/>
        <family val="0"/>
      </rPr>
      <t>3.</t>
    </r>
    <r>
      <rPr>
        <sz val="12"/>
        <rFont val="宋体"/>
        <family val="0"/>
      </rPr>
      <t>纪检监察经费</t>
    </r>
    <r>
      <rPr>
        <sz val="12"/>
        <rFont val="Times New Roman"/>
        <family val="0"/>
      </rPr>
      <t>16</t>
    </r>
    <r>
      <rPr>
        <sz val="12"/>
        <rFont val="宋体"/>
        <family val="0"/>
      </rPr>
      <t>万元，</t>
    </r>
    <r>
      <rPr>
        <sz val="12"/>
        <rFont val="Times New Roman"/>
        <family val="0"/>
      </rPr>
      <t>4.</t>
    </r>
    <r>
      <rPr>
        <sz val="12"/>
        <rFont val="宋体"/>
        <family val="0"/>
      </rPr>
      <t>自治区劳模专项补助、困难职工帮扶</t>
    </r>
    <r>
      <rPr>
        <sz val="12"/>
        <rFont val="Times New Roman"/>
        <family val="0"/>
      </rPr>
      <t>28</t>
    </r>
    <r>
      <rPr>
        <sz val="12"/>
        <rFont val="宋体"/>
        <family val="0"/>
      </rPr>
      <t>万元，</t>
    </r>
    <r>
      <rPr>
        <sz val="12"/>
        <rFont val="Times New Roman"/>
        <family val="0"/>
      </rPr>
      <t>5.</t>
    </r>
    <r>
      <rPr>
        <sz val="12"/>
        <rFont val="宋体"/>
        <family val="0"/>
      </rPr>
      <t>基层组织建设经费</t>
    </r>
    <r>
      <rPr>
        <sz val="12"/>
        <rFont val="Times New Roman"/>
        <family val="0"/>
      </rPr>
      <t>38</t>
    </r>
    <r>
      <rPr>
        <sz val="12"/>
        <rFont val="宋体"/>
        <family val="0"/>
      </rPr>
      <t>万元。</t>
    </r>
  </si>
  <si>
    <r>
      <t xml:space="preserve">203 </t>
    </r>
    <r>
      <rPr>
        <b/>
        <sz val="12"/>
        <rFont val="宋体"/>
        <family val="0"/>
      </rPr>
      <t>国防支出</t>
    </r>
  </si>
  <si>
    <r>
      <t xml:space="preserve">          </t>
    </r>
    <r>
      <rPr>
        <sz val="12"/>
        <rFont val="宋体"/>
        <family val="0"/>
      </rPr>
      <t>一、基本支出调增</t>
    </r>
    <r>
      <rPr>
        <sz val="12"/>
        <rFont val="Times New Roman"/>
        <family val="0"/>
      </rPr>
      <t>21</t>
    </r>
    <r>
      <rPr>
        <sz val="12"/>
        <rFont val="宋体"/>
        <family val="0"/>
      </rPr>
      <t>万元。（一）从年初预算预留指标调剂调增</t>
    </r>
    <r>
      <rPr>
        <sz val="12"/>
        <rFont val="Times New Roman"/>
        <family val="0"/>
      </rPr>
      <t>30</t>
    </r>
    <r>
      <rPr>
        <sz val="12"/>
        <rFont val="宋体"/>
        <family val="0"/>
      </rPr>
      <t>万元，为奖励绩效调增。（二）压减一般性支出</t>
    </r>
    <r>
      <rPr>
        <sz val="12"/>
        <rFont val="Times New Roman"/>
        <family val="0"/>
      </rPr>
      <t>9</t>
    </r>
    <r>
      <rPr>
        <sz val="12"/>
        <rFont val="宋体"/>
        <family val="0"/>
      </rPr>
      <t>万元。                                   
   二、项目支出调增</t>
    </r>
    <r>
      <rPr>
        <sz val="12"/>
        <rFont val="Times New Roman"/>
        <family val="0"/>
      </rPr>
      <t>69</t>
    </r>
    <r>
      <rPr>
        <sz val="12"/>
        <rFont val="宋体"/>
        <family val="0"/>
      </rPr>
      <t>万元。</t>
    </r>
    <r>
      <rPr>
        <sz val="12"/>
        <rFont val="Times New Roman"/>
        <family val="0"/>
      </rPr>
      <t>1.</t>
    </r>
    <r>
      <rPr>
        <sz val="12"/>
        <rFont val="宋体"/>
        <family val="0"/>
      </rPr>
      <t>调增基础设施建设经费</t>
    </r>
    <r>
      <rPr>
        <sz val="12"/>
        <rFont val="Times New Roman"/>
        <family val="0"/>
      </rPr>
      <t>15</t>
    </r>
    <r>
      <rPr>
        <sz val="12"/>
        <rFont val="宋体"/>
        <family val="0"/>
      </rPr>
      <t>万元，2.驻村教练员经费35万元，3.民兵整组经费5万元，4.国防支员2万元，5.民兵训练经费等项目经费12万元。</t>
    </r>
  </si>
  <si>
    <r>
      <t xml:space="preserve">204 </t>
    </r>
    <r>
      <rPr>
        <b/>
        <sz val="12"/>
        <rFont val="宋体"/>
        <family val="0"/>
      </rPr>
      <t>公共安全支出</t>
    </r>
  </si>
  <si>
    <t xml:space="preserve">    一、基本支出调增1025万元。(一）从年初预算科目调剂调增1148万元，其中：1.奖励绩效调增1043万元，2.增加公务交通物业通讯补贴4万元，3.优秀考核奖励12万元，4.抚恤89万元。（二）压减一般性支出123万元。
    二、项目支出调减464万元。(一）从年初预算预留指标调剂交警队交警大队改建机动车查验场地经费19万元。（二）压减一般性支出483万元。 
    三、专款支出减少727万元，为政法转移经费支出减少。</t>
  </si>
  <si>
    <r>
      <t xml:space="preserve">205 </t>
    </r>
    <r>
      <rPr>
        <b/>
        <sz val="12"/>
        <rFont val="宋体"/>
        <family val="0"/>
      </rPr>
      <t>教育支出</t>
    </r>
  </si>
  <si>
    <r>
      <t xml:space="preserve">         </t>
    </r>
    <r>
      <rPr>
        <sz val="12"/>
        <rFont val="宋体"/>
        <family val="0"/>
      </rPr>
      <t>一、基本支出调增</t>
    </r>
    <r>
      <rPr>
        <sz val="12"/>
        <rFont val="Times New Roman"/>
        <family val="0"/>
      </rPr>
      <t>5233</t>
    </r>
    <r>
      <rPr>
        <sz val="12"/>
        <rFont val="宋体"/>
        <family val="0"/>
      </rPr>
      <t>万元。（一）科目调剂增加</t>
    </r>
    <r>
      <rPr>
        <sz val="12"/>
        <rFont val="Times New Roman"/>
        <family val="0"/>
      </rPr>
      <t>6193</t>
    </r>
    <r>
      <rPr>
        <sz val="12"/>
        <rFont val="宋体"/>
        <family val="0"/>
      </rPr>
      <t>万元</t>
    </r>
    <r>
      <rPr>
        <sz val="12"/>
        <rFont val="Times New Roman"/>
        <family val="0"/>
      </rPr>
      <t xml:space="preserve"> </t>
    </r>
    <r>
      <rPr>
        <sz val="12"/>
        <rFont val="宋体"/>
        <family val="0"/>
      </rPr>
      <t>。其中：</t>
    </r>
    <r>
      <rPr>
        <sz val="12"/>
        <rFont val="Times New Roman"/>
        <family val="0"/>
      </rPr>
      <t>1.</t>
    </r>
    <r>
      <rPr>
        <sz val="12"/>
        <rFont val="宋体"/>
        <family val="0"/>
      </rPr>
      <t>年度考核优秀奖励</t>
    </r>
    <r>
      <rPr>
        <sz val="12"/>
        <rFont val="Times New Roman"/>
        <family val="0"/>
      </rPr>
      <t>16</t>
    </r>
    <r>
      <rPr>
        <sz val="12"/>
        <rFont val="宋体"/>
        <family val="0"/>
      </rPr>
      <t>万元，</t>
    </r>
    <r>
      <rPr>
        <sz val="12"/>
        <rFont val="Times New Roman"/>
        <family val="0"/>
      </rPr>
      <t>2.</t>
    </r>
    <r>
      <rPr>
        <sz val="12"/>
        <rFont val="宋体"/>
        <family val="0"/>
      </rPr>
      <t>绩效奖励</t>
    </r>
    <r>
      <rPr>
        <sz val="12"/>
        <rFont val="Times New Roman"/>
        <family val="0"/>
      </rPr>
      <t>6027</t>
    </r>
    <r>
      <rPr>
        <sz val="12"/>
        <rFont val="宋体"/>
        <family val="0"/>
      </rPr>
      <t>万元，</t>
    </r>
    <r>
      <rPr>
        <sz val="12"/>
        <rFont val="Times New Roman"/>
        <family val="0"/>
      </rPr>
      <t>3.</t>
    </r>
    <r>
      <rPr>
        <sz val="12"/>
        <rFont val="宋体"/>
        <family val="0"/>
      </rPr>
      <t>抚恤经费</t>
    </r>
    <r>
      <rPr>
        <sz val="12"/>
        <rFont val="Times New Roman"/>
        <family val="0"/>
      </rPr>
      <t>93</t>
    </r>
    <r>
      <rPr>
        <sz val="12"/>
        <rFont val="宋体"/>
        <family val="0"/>
      </rPr>
      <t>万元，</t>
    </r>
    <r>
      <rPr>
        <sz val="12"/>
        <rFont val="Times New Roman"/>
        <family val="0"/>
      </rPr>
      <t>4.</t>
    </r>
    <r>
      <rPr>
        <sz val="12"/>
        <rFont val="宋体"/>
        <family val="0"/>
      </rPr>
      <t>遗属生活补助</t>
    </r>
    <r>
      <rPr>
        <sz val="12"/>
        <rFont val="Times New Roman"/>
        <family val="0"/>
      </rPr>
      <t>57</t>
    </r>
    <r>
      <rPr>
        <sz val="12"/>
        <rFont val="宋体"/>
        <family val="0"/>
      </rPr>
      <t>万元。（二）压减一般性支出</t>
    </r>
    <r>
      <rPr>
        <sz val="12"/>
        <rFont val="Times New Roman"/>
        <family val="0"/>
      </rPr>
      <t>960</t>
    </r>
    <r>
      <rPr>
        <sz val="12"/>
        <rFont val="宋体"/>
        <family val="0"/>
      </rPr>
      <t>万元。</t>
    </r>
    <r>
      <rPr>
        <sz val="12"/>
        <rFont val="Times New Roman"/>
        <family val="0"/>
      </rPr>
      <t xml:space="preserve">
        </t>
    </r>
    <r>
      <rPr>
        <sz val="12"/>
        <rFont val="宋体"/>
        <family val="0"/>
      </rPr>
      <t>二、项目支出调减</t>
    </r>
    <r>
      <rPr>
        <sz val="12"/>
        <rFont val="Times New Roman"/>
        <family val="0"/>
      </rPr>
      <t>1902</t>
    </r>
    <r>
      <rPr>
        <sz val="12"/>
        <rFont val="宋体"/>
        <family val="0"/>
      </rPr>
      <t>万元。（一）从年初预算预留指标调剂调增</t>
    </r>
    <r>
      <rPr>
        <sz val="12"/>
        <rFont val="Times New Roman"/>
        <family val="0"/>
      </rPr>
      <t>507</t>
    </r>
    <r>
      <rPr>
        <sz val="12"/>
        <rFont val="宋体"/>
        <family val="0"/>
      </rPr>
      <t>万元。其中：</t>
    </r>
    <r>
      <rPr>
        <sz val="12"/>
        <rFont val="Times New Roman"/>
        <family val="0"/>
      </rPr>
      <t>1.</t>
    </r>
    <r>
      <rPr>
        <sz val="12"/>
        <rFont val="宋体"/>
        <family val="0"/>
      </rPr>
      <t>幼儿园学前保教费</t>
    </r>
    <r>
      <rPr>
        <sz val="12"/>
        <rFont val="Times New Roman"/>
        <family val="0"/>
      </rPr>
      <t>110</t>
    </r>
    <r>
      <rPr>
        <sz val="12"/>
        <rFont val="宋体"/>
        <family val="0"/>
      </rPr>
      <t>万元，</t>
    </r>
    <r>
      <rPr>
        <sz val="12"/>
        <rFont val="Times New Roman"/>
        <family val="0"/>
      </rPr>
      <t>2.</t>
    </r>
    <r>
      <rPr>
        <sz val="12"/>
        <rFont val="宋体"/>
        <family val="0"/>
      </rPr>
      <t>小学及幼儿园基建项目经费</t>
    </r>
    <r>
      <rPr>
        <sz val="12"/>
        <rFont val="Times New Roman"/>
        <family val="0"/>
      </rPr>
      <t>397</t>
    </r>
    <r>
      <rPr>
        <sz val="12"/>
        <rFont val="宋体"/>
        <family val="0"/>
      </rPr>
      <t>万元，</t>
    </r>
    <r>
      <rPr>
        <sz val="12"/>
        <rFont val="Times New Roman"/>
        <family val="0"/>
      </rPr>
      <t>3.</t>
    </r>
    <r>
      <rPr>
        <sz val="12"/>
        <rFont val="宋体"/>
        <family val="0"/>
      </rPr>
      <t>压减一般性项目支出</t>
    </r>
    <r>
      <rPr>
        <sz val="12"/>
        <rFont val="Times New Roman"/>
        <family val="0"/>
      </rPr>
      <t>2409</t>
    </r>
    <r>
      <rPr>
        <sz val="12"/>
        <rFont val="宋体"/>
        <family val="0"/>
      </rPr>
      <t>万元。</t>
    </r>
    <r>
      <rPr>
        <sz val="12"/>
        <rFont val="Times New Roman"/>
        <family val="0"/>
      </rPr>
      <t xml:space="preserve">
         </t>
    </r>
    <r>
      <rPr>
        <sz val="12"/>
        <rFont val="宋体"/>
        <family val="0"/>
      </rPr>
      <t>三、专款支出调</t>
    </r>
    <r>
      <rPr>
        <sz val="12"/>
        <rFont val="Times New Roman"/>
        <family val="0"/>
      </rPr>
      <t xml:space="preserve"> </t>
    </r>
    <r>
      <rPr>
        <sz val="12"/>
        <rFont val="宋体"/>
        <family val="0"/>
      </rPr>
      <t>增</t>
    </r>
    <r>
      <rPr>
        <sz val="12"/>
        <rFont val="Times New Roman"/>
        <family val="0"/>
      </rPr>
      <t>95</t>
    </r>
    <r>
      <rPr>
        <sz val="12"/>
        <rFont val="宋体"/>
        <family val="0"/>
      </rPr>
      <t>万元为教育资助项目专项经费增加。</t>
    </r>
  </si>
  <si>
    <r>
      <t xml:space="preserve">206 </t>
    </r>
    <r>
      <rPr>
        <b/>
        <sz val="12"/>
        <rFont val="宋体"/>
        <family val="0"/>
      </rPr>
      <t>科学技术支出</t>
    </r>
  </si>
  <si>
    <t xml:space="preserve">　   一、基本支出调增6万元。(一）从年初预算预留指标调剂调增绩效调增11万元。（二）压减一般性支出5万元。
    二、项目支出压减12万元，其中：科普经费7万元，青少年航模车模建模竞赛3万元，老科学技术工作者协会经费2万元。
   </t>
  </si>
  <si>
    <r>
      <t xml:space="preserve">207 </t>
    </r>
    <r>
      <rPr>
        <b/>
        <sz val="12"/>
        <rFont val="宋体"/>
        <family val="0"/>
      </rPr>
      <t>文化体育与传媒支出</t>
    </r>
  </si>
  <si>
    <r>
      <t xml:space="preserve">        </t>
    </r>
    <r>
      <rPr>
        <sz val="12"/>
        <rFont val="宋体"/>
        <family val="0"/>
      </rPr>
      <t>一、基本支出调增</t>
    </r>
    <r>
      <rPr>
        <sz val="12"/>
        <rFont val="Times New Roman"/>
        <family val="0"/>
      </rPr>
      <t>160</t>
    </r>
    <r>
      <rPr>
        <sz val="12"/>
        <rFont val="宋体"/>
        <family val="0"/>
      </rPr>
      <t>万元。（一）从年初预算预留指标调剂调增</t>
    </r>
    <r>
      <rPr>
        <sz val="12"/>
        <rFont val="Times New Roman"/>
        <family val="0"/>
      </rPr>
      <t>206</t>
    </r>
    <r>
      <rPr>
        <sz val="12"/>
        <rFont val="宋体"/>
        <family val="0"/>
      </rPr>
      <t>万元，其中：</t>
    </r>
    <r>
      <rPr>
        <sz val="12"/>
        <rFont val="Times New Roman"/>
        <family val="0"/>
      </rPr>
      <t>1.</t>
    </r>
    <r>
      <rPr>
        <sz val="12"/>
        <rFont val="宋体"/>
        <family val="0"/>
      </rPr>
      <t>绩效奖励增加</t>
    </r>
    <r>
      <rPr>
        <sz val="12"/>
        <rFont val="Times New Roman"/>
        <family val="0"/>
      </rPr>
      <t>168</t>
    </r>
    <r>
      <rPr>
        <sz val="12"/>
        <rFont val="宋体"/>
        <family val="0"/>
      </rPr>
      <t>万元，</t>
    </r>
    <r>
      <rPr>
        <sz val="12"/>
        <rFont val="Times New Roman"/>
        <family val="0"/>
      </rPr>
      <t>2.</t>
    </r>
    <r>
      <rPr>
        <sz val="12"/>
        <rFont val="宋体"/>
        <family val="0"/>
      </rPr>
      <t>年度考核优秀奖励</t>
    </r>
    <r>
      <rPr>
        <sz val="12"/>
        <rFont val="Times New Roman"/>
        <family val="0"/>
      </rPr>
      <t>2</t>
    </r>
    <r>
      <rPr>
        <sz val="12"/>
        <rFont val="宋体"/>
        <family val="0"/>
      </rPr>
      <t>万元，</t>
    </r>
    <r>
      <rPr>
        <sz val="12"/>
        <rFont val="Times New Roman"/>
        <family val="0"/>
      </rPr>
      <t>3.</t>
    </r>
    <r>
      <rPr>
        <sz val="12"/>
        <rFont val="宋体"/>
        <family val="0"/>
      </rPr>
      <t>抚恤费</t>
    </r>
    <r>
      <rPr>
        <sz val="12"/>
        <rFont val="Times New Roman"/>
        <family val="0"/>
      </rPr>
      <t>30</t>
    </r>
    <r>
      <rPr>
        <sz val="12"/>
        <rFont val="宋体"/>
        <family val="0"/>
      </rPr>
      <t>万元，</t>
    </r>
    <r>
      <rPr>
        <sz val="12"/>
        <rFont val="Times New Roman"/>
        <family val="0"/>
      </rPr>
      <t>4.</t>
    </r>
    <r>
      <rPr>
        <sz val="12"/>
        <rFont val="宋体"/>
        <family val="0"/>
      </rPr>
      <t>公务交通、移支通讯及物业补贴</t>
    </r>
    <r>
      <rPr>
        <sz val="12"/>
        <rFont val="Times New Roman"/>
        <family val="0"/>
      </rPr>
      <t>6</t>
    </r>
    <r>
      <rPr>
        <sz val="12"/>
        <rFont val="宋体"/>
        <family val="0"/>
      </rPr>
      <t>万元。（二）压减一般性支出</t>
    </r>
    <r>
      <rPr>
        <sz val="12"/>
        <rFont val="Times New Roman"/>
        <family val="0"/>
      </rPr>
      <t>46</t>
    </r>
    <r>
      <rPr>
        <sz val="12"/>
        <rFont val="宋体"/>
        <family val="0"/>
      </rPr>
      <t xml:space="preserve">万元。
</t>
    </r>
    <r>
      <rPr>
        <sz val="12"/>
        <rFont val="Times New Roman"/>
        <family val="0"/>
      </rPr>
      <t xml:space="preserve">        </t>
    </r>
    <r>
      <rPr>
        <sz val="12"/>
        <rFont val="宋体"/>
        <family val="0"/>
      </rPr>
      <t>二、项目支出调减</t>
    </r>
    <r>
      <rPr>
        <sz val="12"/>
        <rFont val="Times New Roman"/>
        <family val="0"/>
      </rPr>
      <t>15</t>
    </r>
    <r>
      <rPr>
        <sz val="12"/>
        <rFont val="宋体"/>
        <family val="0"/>
      </rPr>
      <t>万元。</t>
    </r>
    <r>
      <rPr>
        <sz val="12"/>
        <rFont val="Times New Roman"/>
        <family val="0"/>
      </rPr>
      <t>1.</t>
    </r>
    <r>
      <rPr>
        <sz val="12"/>
        <rFont val="宋体"/>
        <family val="0"/>
      </rPr>
      <t>从年初预留调剂用于春节文化活动经费</t>
    </r>
    <r>
      <rPr>
        <sz val="12"/>
        <rFont val="Times New Roman"/>
        <family val="0"/>
      </rPr>
      <t>1</t>
    </r>
    <r>
      <rPr>
        <sz val="12"/>
        <rFont val="宋体"/>
        <family val="0"/>
      </rPr>
      <t>万元，</t>
    </r>
    <r>
      <rPr>
        <sz val="12"/>
        <rFont val="Times New Roman"/>
        <family val="0"/>
      </rPr>
      <t>2.</t>
    </r>
    <r>
      <rPr>
        <sz val="12"/>
        <rFont val="宋体"/>
        <family val="0"/>
      </rPr>
      <t>压减一般项目支出</t>
    </r>
    <r>
      <rPr>
        <sz val="12"/>
        <rFont val="Times New Roman"/>
        <family val="0"/>
      </rPr>
      <t xml:space="preserve"> 16</t>
    </r>
    <r>
      <rPr>
        <sz val="12"/>
        <rFont val="宋体"/>
        <family val="0"/>
      </rPr>
      <t>万元。</t>
    </r>
    <r>
      <rPr>
        <sz val="12"/>
        <rFont val="Times New Roman"/>
        <family val="0"/>
      </rPr>
      <t xml:space="preserve"> 
        </t>
    </r>
    <r>
      <rPr>
        <sz val="12"/>
        <rFont val="宋体"/>
        <family val="0"/>
      </rPr>
      <t>三、上级专款调减</t>
    </r>
    <r>
      <rPr>
        <sz val="12"/>
        <rFont val="Times New Roman"/>
        <family val="0"/>
      </rPr>
      <t>38</t>
    </r>
    <r>
      <rPr>
        <sz val="12"/>
        <rFont val="宋体"/>
        <family val="0"/>
      </rPr>
      <t>万元，为公共文化</t>
    </r>
    <r>
      <rPr>
        <sz val="12"/>
        <rFont val="Times New Roman"/>
        <family val="0"/>
      </rPr>
      <t xml:space="preserve"> </t>
    </r>
    <r>
      <rPr>
        <sz val="12"/>
        <rFont val="宋体"/>
        <family val="0"/>
      </rPr>
      <t>服务体系建设项目专款减少。</t>
    </r>
  </si>
  <si>
    <r>
      <t xml:space="preserve">208 </t>
    </r>
    <r>
      <rPr>
        <b/>
        <sz val="12"/>
        <rFont val="宋体"/>
        <family val="0"/>
      </rPr>
      <t>社会保障和就业支出</t>
    </r>
  </si>
  <si>
    <r>
      <t xml:space="preserve">         </t>
    </r>
    <r>
      <rPr>
        <sz val="12"/>
        <rFont val="宋体"/>
        <family val="0"/>
      </rPr>
      <t>一、基本支出调增</t>
    </r>
    <r>
      <rPr>
        <sz val="12"/>
        <rFont val="Times New Roman"/>
        <family val="0"/>
      </rPr>
      <t>1218</t>
    </r>
    <r>
      <rPr>
        <sz val="12"/>
        <rFont val="宋体"/>
        <family val="0"/>
      </rPr>
      <t>万元。（一）从年初预算预留指标调剂调增</t>
    </r>
    <r>
      <rPr>
        <sz val="12"/>
        <rFont val="Times New Roman"/>
        <family val="0"/>
      </rPr>
      <t>1268</t>
    </r>
    <r>
      <rPr>
        <sz val="12"/>
        <rFont val="宋体"/>
        <family val="0"/>
      </rPr>
      <t>万元，其中：</t>
    </r>
    <r>
      <rPr>
        <sz val="12"/>
        <rFont val="Times New Roman"/>
        <family val="0"/>
      </rPr>
      <t>1.</t>
    </r>
    <r>
      <rPr>
        <sz val="12"/>
        <rFont val="宋体"/>
        <family val="0"/>
      </rPr>
      <t>绩效奖励</t>
    </r>
    <r>
      <rPr>
        <sz val="12"/>
        <rFont val="Times New Roman"/>
        <family val="0"/>
      </rPr>
      <t>366</t>
    </r>
    <r>
      <rPr>
        <sz val="12"/>
        <rFont val="宋体"/>
        <family val="0"/>
      </rPr>
      <t>万元，</t>
    </r>
    <r>
      <rPr>
        <sz val="12"/>
        <rFont val="Times New Roman"/>
        <family val="0"/>
      </rPr>
      <t>2.</t>
    </r>
    <r>
      <rPr>
        <sz val="12"/>
        <rFont val="宋体"/>
        <family val="0"/>
      </rPr>
      <t>年度考核优秀奖励</t>
    </r>
    <r>
      <rPr>
        <sz val="12"/>
        <rFont val="Times New Roman"/>
        <family val="0"/>
      </rPr>
      <t>4</t>
    </r>
    <r>
      <rPr>
        <sz val="12"/>
        <rFont val="宋体"/>
        <family val="0"/>
      </rPr>
      <t>万元，</t>
    </r>
    <r>
      <rPr>
        <sz val="12"/>
        <rFont val="Times New Roman"/>
        <family val="0"/>
      </rPr>
      <t>3.</t>
    </r>
    <r>
      <rPr>
        <sz val="12"/>
        <rFont val="宋体"/>
        <family val="0"/>
      </rPr>
      <t>抚恤</t>
    </r>
    <r>
      <rPr>
        <sz val="12"/>
        <rFont val="Times New Roman"/>
        <family val="0"/>
      </rPr>
      <t>190</t>
    </r>
    <r>
      <rPr>
        <sz val="12"/>
        <rFont val="宋体"/>
        <family val="0"/>
      </rPr>
      <t>万元，</t>
    </r>
    <r>
      <rPr>
        <sz val="12"/>
        <rFont val="Times New Roman"/>
        <family val="0"/>
      </rPr>
      <t>4.</t>
    </r>
    <r>
      <rPr>
        <sz val="12"/>
        <rFont val="宋体"/>
        <family val="0"/>
      </rPr>
      <t>退休人员经费</t>
    </r>
    <r>
      <rPr>
        <sz val="12"/>
        <rFont val="Times New Roman"/>
        <family val="0"/>
      </rPr>
      <t>74</t>
    </r>
    <r>
      <rPr>
        <sz val="12"/>
        <rFont val="宋体"/>
        <family val="0"/>
      </rPr>
      <t>万元，</t>
    </r>
    <r>
      <rPr>
        <sz val="12"/>
        <rFont val="Times New Roman"/>
        <family val="0"/>
      </rPr>
      <t>5.</t>
    </r>
    <r>
      <rPr>
        <sz val="12"/>
        <rFont val="宋体"/>
        <family val="0"/>
      </rPr>
      <t>遗属生活补助</t>
    </r>
    <r>
      <rPr>
        <sz val="12"/>
        <rFont val="Times New Roman"/>
        <family val="0"/>
      </rPr>
      <t>8</t>
    </r>
    <r>
      <rPr>
        <sz val="12"/>
        <rFont val="宋体"/>
        <family val="0"/>
      </rPr>
      <t>万元，</t>
    </r>
    <r>
      <rPr>
        <sz val="12"/>
        <rFont val="Times New Roman"/>
        <family val="0"/>
      </rPr>
      <t>6.</t>
    </r>
    <r>
      <rPr>
        <sz val="12"/>
        <rFont val="宋体"/>
        <family val="0"/>
      </rPr>
      <t>社会养老保险缴费</t>
    </r>
    <r>
      <rPr>
        <sz val="12"/>
        <rFont val="Times New Roman"/>
        <family val="0"/>
      </rPr>
      <t>7</t>
    </r>
    <r>
      <rPr>
        <sz val="12"/>
        <rFont val="宋体"/>
        <family val="0"/>
      </rPr>
      <t>万元，</t>
    </r>
    <r>
      <rPr>
        <sz val="12"/>
        <rFont val="Times New Roman"/>
        <family val="0"/>
      </rPr>
      <t>7.</t>
    </r>
    <r>
      <rPr>
        <sz val="12"/>
        <rFont val="宋体"/>
        <family val="0"/>
      </rPr>
      <t>离退休人员春节慰问</t>
    </r>
    <r>
      <rPr>
        <sz val="12"/>
        <rFont val="Times New Roman"/>
        <family val="0"/>
      </rPr>
      <t>528</t>
    </r>
    <r>
      <rPr>
        <sz val="12"/>
        <rFont val="宋体"/>
        <family val="0"/>
      </rPr>
      <t>万元，</t>
    </r>
    <r>
      <rPr>
        <sz val="12"/>
        <rFont val="Times New Roman"/>
        <family val="0"/>
      </rPr>
      <t>8.</t>
    </r>
    <r>
      <rPr>
        <sz val="12"/>
        <rFont val="宋体"/>
        <family val="0"/>
      </rPr>
      <t>交通补贴及移动通讯补贴</t>
    </r>
    <r>
      <rPr>
        <sz val="12"/>
        <rFont val="Times New Roman"/>
        <family val="0"/>
      </rPr>
      <t>5</t>
    </r>
    <r>
      <rPr>
        <sz val="12"/>
        <rFont val="宋体"/>
        <family val="0"/>
      </rPr>
      <t>万元，</t>
    </r>
    <r>
      <rPr>
        <sz val="12"/>
        <rFont val="Times New Roman"/>
        <family val="0"/>
      </rPr>
      <t>9.</t>
    </r>
    <r>
      <rPr>
        <sz val="12"/>
        <rFont val="宋体"/>
        <family val="0"/>
      </rPr>
      <t>林业局机关养老保险和职业年金</t>
    </r>
    <r>
      <rPr>
        <sz val="12"/>
        <rFont val="Times New Roman"/>
        <family val="0"/>
      </rPr>
      <t>86</t>
    </r>
    <r>
      <rPr>
        <sz val="12"/>
        <rFont val="宋体"/>
        <family val="0"/>
      </rPr>
      <t>万元。（二）压减一般性支出</t>
    </r>
    <r>
      <rPr>
        <sz val="12"/>
        <rFont val="Times New Roman"/>
        <family val="0"/>
      </rPr>
      <t>50</t>
    </r>
    <r>
      <rPr>
        <sz val="12"/>
        <rFont val="宋体"/>
        <family val="0"/>
      </rPr>
      <t>万元。</t>
    </r>
    <r>
      <rPr>
        <sz val="12"/>
        <rFont val="Times New Roman"/>
        <family val="0"/>
      </rPr>
      <t xml:space="preserve">
          </t>
    </r>
    <r>
      <rPr>
        <sz val="12"/>
        <rFont val="宋体"/>
        <family val="0"/>
      </rPr>
      <t>二、项目支出调减</t>
    </r>
    <r>
      <rPr>
        <sz val="12"/>
        <rFont val="Times New Roman"/>
        <family val="0"/>
      </rPr>
      <t>3994</t>
    </r>
    <r>
      <rPr>
        <sz val="12"/>
        <rFont val="宋体"/>
        <family val="0"/>
      </rPr>
      <t>万元。其中：</t>
    </r>
    <r>
      <rPr>
        <sz val="12"/>
        <rFont val="Times New Roman"/>
        <family val="0"/>
      </rPr>
      <t xml:space="preserve">1.  </t>
    </r>
    <r>
      <rPr>
        <sz val="12"/>
        <rFont val="宋体"/>
        <family val="0"/>
      </rPr>
      <t>企业职工基本养老保险基金缺口不需上划调减</t>
    </r>
    <r>
      <rPr>
        <sz val="12"/>
        <rFont val="Times New Roman"/>
        <family val="0"/>
      </rPr>
      <t>2061</t>
    </r>
    <r>
      <rPr>
        <sz val="12"/>
        <rFont val="宋体"/>
        <family val="0"/>
      </rPr>
      <t>万元；</t>
    </r>
    <r>
      <rPr>
        <sz val="12"/>
        <rFont val="Times New Roman"/>
        <family val="0"/>
      </rPr>
      <t>2.</t>
    </r>
    <r>
      <rPr>
        <sz val="12"/>
        <rFont val="宋体"/>
        <family val="0"/>
      </rPr>
      <t>机关养老保险基金只需县本级补助</t>
    </r>
    <r>
      <rPr>
        <sz val="12"/>
        <rFont val="Times New Roman"/>
        <family val="0"/>
      </rPr>
      <t>9000</t>
    </r>
    <r>
      <rPr>
        <sz val="12"/>
        <rFont val="宋体"/>
        <family val="0"/>
      </rPr>
      <t>万元，需减少补助</t>
    </r>
    <r>
      <rPr>
        <sz val="12"/>
        <rFont val="Times New Roman"/>
        <family val="0"/>
      </rPr>
      <t>1000</t>
    </r>
    <r>
      <rPr>
        <sz val="12"/>
        <rFont val="宋体"/>
        <family val="0"/>
      </rPr>
      <t>万元；</t>
    </r>
    <r>
      <rPr>
        <sz val="12"/>
        <rFont val="Times New Roman"/>
        <family val="0"/>
      </rPr>
      <t>3. 2014</t>
    </r>
    <r>
      <rPr>
        <sz val="12"/>
        <rFont val="宋体"/>
        <family val="0"/>
      </rPr>
      <t>年</t>
    </r>
    <r>
      <rPr>
        <sz val="12"/>
        <rFont val="Times New Roman"/>
        <family val="0"/>
      </rPr>
      <t>10</t>
    </r>
    <r>
      <rPr>
        <sz val="12"/>
        <rFont val="宋体"/>
        <family val="0"/>
      </rPr>
      <t>月后机关事业单位退休人员职业年金实账缴费只需</t>
    </r>
    <r>
      <rPr>
        <sz val="12"/>
        <rFont val="Times New Roman"/>
        <family val="0"/>
      </rPr>
      <t>500</t>
    </r>
    <r>
      <rPr>
        <sz val="12"/>
        <rFont val="宋体"/>
        <family val="0"/>
      </rPr>
      <t>万元，调减</t>
    </r>
    <r>
      <rPr>
        <sz val="12"/>
        <rFont val="Times New Roman"/>
        <family val="0"/>
      </rPr>
      <t>796</t>
    </r>
    <r>
      <rPr>
        <sz val="12"/>
        <rFont val="宋体"/>
        <family val="0"/>
      </rPr>
      <t>万元；</t>
    </r>
    <r>
      <rPr>
        <sz val="12"/>
        <rFont val="Times New Roman"/>
        <family val="0"/>
      </rPr>
      <t>4.</t>
    </r>
    <r>
      <rPr>
        <sz val="12"/>
        <rFont val="宋体"/>
        <family val="0"/>
      </rPr>
      <t>一般性项目压减</t>
    </r>
    <r>
      <rPr>
        <sz val="12"/>
        <rFont val="Times New Roman"/>
        <family val="0"/>
      </rPr>
      <t>137</t>
    </r>
    <r>
      <rPr>
        <sz val="12"/>
        <rFont val="宋体"/>
        <family val="0"/>
      </rPr>
      <t>万元。</t>
    </r>
    <r>
      <rPr>
        <sz val="12"/>
        <rFont val="Times New Roman"/>
        <family val="0"/>
      </rPr>
      <t xml:space="preserve">
         </t>
    </r>
    <r>
      <rPr>
        <sz val="12"/>
        <rFont val="宋体"/>
        <family val="0"/>
      </rPr>
      <t>三、专款支出调减</t>
    </r>
    <r>
      <rPr>
        <sz val="12"/>
        <rFont val="Times New Roman"/>
        <family val="0"/>
      </rPr>
      <t>1299</t>
    </r>
    <r>
      <rPr>
        <sz val="12"/>
        <rFont val="宋体"/>
        <family val="0"/>
      </rPr>
      <t>万元。</t>
    </r>
  </si>
  <si>
    <r>
      <t xml:space="preserve">210 </t>
    </r>
    <r>
      <rPr>
        <b/>
        <sz val="12"/>
        <rFont val="宋体"/>
        <family val="0"/>
      </rPr>
      <t>医疗卫生与计划生育支出</t>
    </r>
  </si>
  <si>
    <r>
      <t xml:space="preserve">        </t>
    </r>
    <r>
      <rPr>
        <sz val="12"/>
        <rFont val="宋体"/>
        <family val="0"/>
      </rPr>
      <t>一、基本支出调减</t>
    </r>
    <r>
      <rPr>
        <sz val="12"/>
        <rFont val="Times New Roman"/>
        <family val="0"/>
      </rPr>
      <t>529</t>
    </r>
    <r>
      <rPr>
        <sz val="12"/>
        <rFont val="宋体"/>
        <family val="0"/>
      </rPr>
      <t>万元。（一）科目调剂增加</t>
    </r>
    <r>
      <rPr>
        <sz val="12"/>
        <rFont val="Times New Roman"/>
        <family val="0"/>
      </rPr>
      <t>595</t>
    </r>
    <r>
      <rPr>
        <sz val="12"/>
        <rFont val="宋体"/>
        <family val="0"/>
      </rPr>
      <t>万元；其中：</t>
    </r>
    <r>
      <rPr>
        <sz val="12"/>
        <rFont val="Times New Roman"/>
        <family val="0"/>
      </rPr>
      <t>1.</t>
    </r>
    <r>
      <rPr>
        <sz val="12"/>
        <rFont val="宋体"/>
        <family val="0"/>
      </rPr>
      <t>绩效奖励支出</t>
    </r>
    <r>
      <rPr>
        <sz val="12"/>
        <rFont val="Times New Roman"/>
        <family val="0"/>
      </rPr>
      <t>459</t>
    </r>
    <r>
      <rPr>
        <sz val="12"/>
        <rFont val="宋体"/>
        <family val="0"/>
      </rPr>
      <t>万元，</t>
    </r>
    <r>
      <rPr>
        <sz val="12"/>
        <rFont val="Times New Roman"/>
        <family val="0"/>
      </rPr>
      <t>2.</t>
    </r>
    <r>
      <rPr>
        <sz val="12"/>
        <rFont val="宋体"/>
        <family val="0"/>
      </rPr>
      <t>年度考核优秀</t>
    </r>
    <r>
      <rPr>
        <sz val="12"/>
        <rFont val="Times New Roman"/>
        <family val="0"/>
      </rPr>
      <t>7</t>
    </r>
    <r>
      <rPr>
        <sz val="12"/>
        <rFont val="宋体"/>
        <family val="0"/>
      </rPr>
      <t>万元，</t>
    </r>
    <r>
      <rPr>
        <sz val="12"/>
        <rFont val="Times New Roman"/>
        <family val="0"/>
      </rPr>
      <t>3.</t>
    </r>
    <r>
      <rPr>
        <sz val="12"/>
        <rFont val="宋体"/>
        <family val="0"/>
      </rPr>
      <t>抚恤费</t>
    </r>
    <r>
      <rPr>
        <sz val="12"/>
        <rFont val="Times New Roman"/>
        <family val="0"/>
      </rPr>
      <t>124</t>
    </r>
    <r>
      <rPr>
        <sz val="12"/>
        <rFont val="宋体"/>
        <family val="0"/>
      </rPr>
      <t>万元，</t>
    </r>
    <r>
      <rPr>
        <sz val="12"/>
        <rFont val="Times New Roman"/>
        <family val="0"/>
      </rPr>
      <t>4.</t>
    </r>
    <r>
      <rPr>
        <sz val="12"/>
        <rFont val="宋体"/>
        <family val="0"/>
      </rPr>
      <t>增加物业补贴、交通补贴及移动通讯补贴</t>
    </r>
    <r>
      <rPr>
        <sz val="12"/>
        <rFont val="Times New Roman"/>
        <family val="0"/>
      </rPr>
      <t>3</t>
    </r>
    <r>
      <rPr>
        <sz val="12"/>
        <rFont val="宋体"/>
        <family val="0"/>
      </rPr>
      <t>万元，</t>
    </r>
    <r>
      <rPr>
        <sz val="12"/>
        <rFont val="Times New Roman"/>
        <family val="0"/>
      </rPr>
      <t>5.</t>
    </r>
    <r>
      <rPr>
        <sz val="12"/>
        <rFont val="宋体"/>
        <family val="0"/>
      </rPr>
      <t>增加医疗保险及住房补贴</t>
    </r>
    <r>
      <rPr>
        <sz val="12"/>
        <rFont val="Times New Roman"/>
        <family val="0"/>
      </rPr>
      <t>2</t>
    </r>
    <r>
      <rPr>
        <sz val="12"/>
        <rFont val="宋体"/>
        <family val="0"/>
      </rPr>
      <t>万元。（二）压减非刚性非急需支出</t>
    </r>
    <r>
      <rPr>
        <sz val="12"/>
        <rFont val="Times New Roman"/>
        <family val="0"/>
      </rPr>
      <t>1124</t>
    </r>
    <r>
      <rPr>
        <sz val="12"/>
        <rFont val="宋体"/>
        <family val="0"/>
      </rPr>
      <t>万元。</t>
    </r>
    <r>
      <rPr>
        <sz val="12"/>
        <rFont val="Times New Roman"/>
        <family val="0"/>
      </rPr>
      <t xml:space="preserve">  
        </t>
    </r>
    <r>
      <rPr>
        <sz val="12"/>
        <rFont val="宋体"/>
        <family val="0"/>
      </rPr>
      <t>二、项目支出增加</t>
    </r>
    <r>
      <rPr>
        <sz val="12"/>
        <rFont val="Times New Roman"/>
        <family val="0"/>
      </rPr>
      <t xml:space="preserve"> 291</t>
    </r>
    <r>
      <rPr>
        <sz val="12"/>
        <rFont val="宋体"/>
        <family val="0"/>
      </rPr>
      <t>万元。</t>
    </r>
    <r>
      <rPr>
        <sz val="12"/>
        <rFont val="Times New Roman"/>
        <family val="0"/>
      </rPr>
      <t>1.</t>
    </r>
    <r>
      <rPr>
        <sz val="12"/>
        <rFont val="宋体"/>
        <family val="0"/>
      </rPr>
      <t>从年初预留科目调增安排用于医疗保障事业管理中心城乡居民医保补助</t>
    </r>
    <r>
      <rPr>
        <sz val="12"/>
        <rFont val="Times New Roman"/>
        <family val="0"/>
      </rPr>
      <t>65</t>
    </r>
    <r>
      <rPr>
        <sz val="12"/>
        <rFont val="宋体"/>
        <family val="0"/>
      </rPr>
      <t>万元，</t>
    </r>
    <r>
      <rPr>
        <sz val="12"/>
        <rFont val="Times New Roman"/>
        <family val="0"/>
      </rPr>
      <t>2.</t>
    </r>
    <r>
      <rPr>
        <sz val="12"/>
        <rFont val="宋体"/>
        <family val="0"/>
      </rPr>
      <t>从年初预留科目调增安排医疗保障事业管理中心城乡居民医保补助</t>
    </r>
    <r>
      <rPr>
        <sz val="12"/>
        <rFont val="Times New Roman"/>
        <family val="0"/>
      </rPr>
      <t>188</t>
    </r>
    <r>
      <rPr>
        <sz val="12"/>
        <rFont val="宋体"/>
        <family val="0"/>
      </rPr>
      <t>万元，</t>
    </r>
    <r>
      <rPr>
        <sz val="12"/>
        <rFont val="Times New Roman"/>
        <family val="0"/>
      </rPr>
      <t>3.</t>
    </r>
    <r>
      <rPr>
        <sz val="12"/>
        <rFont val="宋体"/>
        <family val="0"/>
      </rPr>
      <t>企业职工基本养老保险基金收支缺口补助调剂使用于医保局</t>
    </r>
    <r>
      <rPr>
        <sz val="12"/>
        <rFont val="Times New Roman"/>
        <family val="0"/>
      </rPr>
      <t>2021</t>
    </r>
    <r>
      <rPr>
        <sz val="12"/>
        <rFont val="宋体"/>
        <family val="0"/>
      </rPr>
      <t>年度特殊人员参加城乡居民基本医疗保险个人缴费财政补助资金</t>
    </r>
    <r>
      <rPr>
        <sz val="12"/>
        <rFont val="Times New Roman"/>
        <family val="0"/>
      </rPr>
      <t>885</t>
    </r>
    <r>
      <rPr>
        <sz val="12"/>
        <rFont val="宋体"/>
        <family val="0"/>
      </rPr>
      <t>万元，</t>
    </r>
    <r>
      <rPr>
        <sz val="12"/>
        <rFont val="Times New Roman"/>
        <family val="0"/>
      </rPr>
      <t>4.</t>
    </r>
    <r>
      <rPr>
        <sz val="12"/>
        <rFont val="宋体"/>
        <family val="0"/>
      </rPr>
      <t>压减非刚性非急需支出</t>
    </r>
    <r>
      <rPr>
        <sz val="12"/>
        <rFont val="Times New Roman"/>
        <family val="0"/>
      </rPr>
      <t>847</t>
    </r>
    <r>
      <rPr>
        <sz val="12"/>
        <rFont val="宋体"/>
        <family val="0"/>
      </rPr>
      <t>万元。</t>
    </r>
    <r>
      <rPr>
        <sz val="12"/>
        <rFont val="Times New Roman"/>
        <family val="0"/>
      </rPr>
      <t xml:space="preserve">
        </t>
    </r>
    <r>
      <rPr>
        <sz val="12"/>
        <rFont val="宋体"/>
        <family val="0"/>
      </rPr>
      <t>三、专款支出增加</t>
    </r>
    <r>
      <rPr>
        <sz val="12"/>
        <rFont val="Times New Roman"/>
        <family val="0"/>
      </rPr>
      <t xml:space="preserve">2847 </t>
    </r>
    <r>
      <rPr>
        <sz val="12"/>
        <rFont val="宋体"/>
        <family val="0"/>
      </rPr>
      <t>万元。</t>
    </r>
    <r>
      <rPr>
        <sz val="12"/>
        <rFont val="Times New Roman"/>
        <family val="0"/>
      </rPr>
      <t>1.</t>
    </r>
    <r>
      <rPr>
        <sz val="12"/>
        <rFont val="宋体"/>
        <family val="0"/>
      </rPr>
      <t>重大传染病防控补助资金</t>
    </r>
    <r>
      <rPr>
        <sz val="12"/>
        <rFont val="Times New Roman"/>
        <family val="0"/>
      </rPr>
      <t>151</t>
    </r>
    <r>
      <rPr>
        <sz val="12"/>
        <rFont val="宋体"/>
        <family val="0"/>
      </rPr>
      <t>万元，</t>
    </r>
    <r>
      <rPr>
        <sz val="12"/>
        <rFont val="Times New Roman"/>
        <family val="0"/>
      </rPr>
      <t>2.</t>
    </r>
    <r>
      <rPr>
        <sz val="12"/>
        <rFont val="宋体"/>
        <family val="0"/>
      </rPr>
      <t>计划生育转移支付支出</t>
    </r>
    <r>
      <rPr>
        <sz val="12"/>
        <rFont val="Times New Roman"/>
        <family val="0"/>
      </rPr>
      <t>506</t>
    </r>
    <r>
      <rPr>
        <sz val="12"/>
        <rFont val="宋体"/>
        <family val="0"/>
      </rPr>
      <t>万元，</t>
    </r>
    <r>
      <rPr>
        <sz val="12"/>
        <rFont val="Times New Roman"/>
        <family val="0"/>
      </rPr>
      <t>3.</t>
    </r>
    <r>
      <rPr>
        <sz val="12"/>
        <rFont val="宋体"/>
        <family val="0"/>
      </rPr>
      <t>人民医院基础设施建设</t>
    </r>
    <r>
      <rPr>
        <sz val="12"/>
        <rFont val="Times New Roman"/>
        <family val="0"/>
      </rPr>
      <t>220</t>
    </r>
    <r>
      <rPr>
        <sz val="12"/>
        <rFont val="宋体"/>
        <family val="0"/>
      </rPr>
      <t>万元，</t>
    </r>
    <r>
      <rPr>
        <sz val="12"/>
        <rFont val="Times New Roman"/>
        <family val="0"/>
      </rPr>
      <t>4.</t>
    </r>
    <r>
      <rPr>
        <sz val="12"/>
        <rFont val="宋体"/>
        <family val="0"/>
      </rPr>
      <t>基本药物制度补助资金支出</t>
    </r>
    <r>
      <rPr>
        <sz val="12"/>
        <rFont val="Times New Roman"/>
        <family val="0"/>
      </rPr>
      <t>671</t>
    </r>
    <r>
      <rPr>
        <sz val="12"/>
        <rFont val="宋体"/>
        <family val="0"/>
      </rPr>
      <t>万元，</t>
    </r>
    <r>
      <rPr>
        <sz val="12"/>
        <rFont val="Times New Roman"/>
        <family val="0"/>
      </rPr>
      <t>5.</t>
    </r>
    <r>
      <rPr>
        <sz val="12"/>
        <rFont val="宋体"/>
        <family val="0"/>
      </rPr>
      <t>医疗服务与保障能力提升</t>
    </r>
    <r>
      <rPr>
        <sz val="12"/>
        <rFont val="Times New Roman"/>
        <family val="0"/>
      </rPr>
      <t>1299</t>
    </r>
    <r>
      <rPr>
        <sz val="12"/>
        <rFont val="宋体"/>
        <family val="0"/>
      </rPr>
      <t>万元。</t>
    </r>
  </si>
  <si>
    <r>
      <t xml:space="preserve">211 </t>
    </r>
    <r>
      <rPr>
        <b/>
        <sz val="12"/>
        <rFont val="宋体"/>
        <family val="0"/>
      </rPr>
      <t>节能环保支出</t>
    </r>
  </si>
  <si>
    <r>
      <t xml:space="preserve">         </t>
    </r>
    <r>
      <rPr>
        <sz val="12"/>
        <rFont val="宋体"/>
        <family val="0"/>
      </rPr>
      <t>一、基本支出调增</t>
    </r>
    <r>
      <rPr>
        <sz val="12"/>
        <rFont val="Times New Roman"/>
        <family val="0"/>
      </rPr>
      <t>30</t>
    </r>
    <r>
      <rPr>
        <sz val="12"/>
        <rFont val="宋体"/>
        <family val="0"/>
      </rPr>
      <t>万元。（一）从年初其他预算科目调剂增加绩效奖励</t>
    </r>
    <r>
      <rPr>
        <sz val="12"/>
        <rFont val="Times New Roman"/>
        <family val="0"/>
      </rPr>
      <t>53</t>
    </r>
    <r>
      <rPr>
        <sz val="12"/>
        <rFont val="宋体"/>
        <family val="0"/>
      </rPr>
      <t>万元。（二）调减环保局</t>
    </r>
    <r>
      <rPr>
        <sz val="12"/>
        <rFont val="Times New Roman"/>
        <family val="0"/>
      </rPr>
      <t xml:space="preserve"> </t>
    </r>
    <r>
      <rPr>
        <sz val="12"/>
        <rFont val="宋体"/>
        <family val="0"/>
      </rPr>
      <t>公用经费</t>
    </r>
    <r>
      <rPr>
        <sz val="12"/>
        <rFont val="Times New Roman"/>
        <family val="0"/>
      </rPr>
      <t>23</t>
    </r>
    <r>
      <rPr>
        <sz val="12"/>
        <rFont val="宋体"/>
        <family val="0"/>
      </rPr>
      <t>万元（该部门业务上划柳州市）。</t>
    </r>
    <r>
      <rPr>
        <sz val="12"/>
        <rFont val="Times New Roman"/>
        <family val="0"/>
      </rPr>
      <t xml:space="preserve">
          </t>
    </r>
    <r>
      <rPr>
        <sz val="12"/>
        <rFont val="宋体"/>
        <family val="0"/>
      </rPr>
      <t>二、调减项目支出</t>
    </r>
    <r>
      <rPr>
        <sz val="12"/>
        <rFont val="Times New Roman"/>
        <family val="0"/>
      </rPr>
      <t>131</t>
    </r>
    <r>
      <rPr>
        <sz val="12"/>
        <rFont val="宋体"/>
        <family val="0"/>
      </rPr>
      <t>万元，其中：</t>
    </r>
    <r>
      <rPr>
        <sz val="12"/>
        <rFont val="Times New Roman"/>
        <family val="0"/>
      </rPr>
      <t>1.</t>
    </r>
    <r>
      <rPr>
        <sz val="12"/>
        <rFont val="宋体"/>
        <family val="0"/>
      </rPr>
      <t>从年初预留指标调剂增加安排</t>
    </r>
    <r>
      <rPr>
        <sz val="12"/>
        <rFont val="Times New Roman"/>
        <family val="0"/>
      </rPr>
      <t xml:space="preserve"> </t>
    </r>
    <r>
      <rPr>
        <sz val="12"/>
        <rFont val="宋体"/>
        <family val="0"/>
      </rPr>
      <t>林业局</t>
    </r>
    <r>
      <rPr>
        <sz val="12"/>
        <rFont val="Times New Roman"/>
        <family val="0"/>
      </rPr>
      <t>2016</t>
    </r>
    <r>
      <rPr>
        <sz val="12"/>
        <rFont val="宋体"/>
        <family val="0"/>
      </rPr>
      <t>—</t>
    </r>
    <r>
      <rPr>
        <sz val="12"/>
        <rFont val="Times New Roman"/>
        <family val="0"/>
      </rPr>
      <t>2017</t>
    </r>
    <r>
      <rPr>
        <sz val="12"/>
        <rFont val="宋体"/>
        <family val="0"/>
      </rPr>
      <t>年石漠化综合治理工程</t>
    </r>
    <r>
      <rPr>
        <sz val="12"/>
        <rFont val="Times New Roman"/>
        <family val="0"/>
      </rPr>
      <t>35</t>
    </r>
    <r>
      <rPr>
        <sz val="12"/>
        <rFont val="宋体"/>
        <family val="0"/>
      </rPr>
      <t>万元，</t>
    </r>
    <r>
      <rPr>
        <sz val="12"/>
        <rFont val="Times New Roman"/>
        <family val="0"/>
      </rPr>
      <t>2.</t>
    </r>
    <r>
      <rPr>
        <sz val="12"/>
        <rFont val="宋体"/>
        <family val="0"/>
      </rPr>
      <t>压减非刚性非急需项目</t>
    </r>
    <r>
      <rPr>
        <sz val="12"/>
        <rFont val="Times New Roman"/>
        <family val="0"/>
      </rPr>
      <t>166</t>
    </r>
    <r>
      <rPr>
        <sz val="12"/>
        <rFont val="宋体"/>
        <family val="0"/>
      </rPr>
      <t>万元。</t>
    </r>
    <r>
      <rPr>
        <sz val="12"/>
        <rFont val="Times New Roman"/>
        <family val="0"/>
      </rPr>
      <t xml:space="preserve">
         </t>
    </r>
    <r>
      <rPr>
        <sz val="12"/>
        <rFont val="宋体"/>
        <family val="0"/>
      </rPr>
      <t>三、专款支出减少</t>
    </r>
    <r>
      <rPr>
        <sz val="12"/>
        <rFont val="Times New Roman"/>
        <family val="0"/>
      </rPr>
      <t>1776</t>
    </r>
    <r>
      <rPr>
        <sz val="12"/>
        <rFont val="宋体"/>
        <family val="0"/>
      </rPr>
      <t>万元。</t>
    </r>
  </si>
  <si>
    <r>
      <t xml:space="preserve">212 </t>
    </r>
    <r>
      <rPr>
        <b/>
        <sz val="12"/>
        <rFont val="宋体"/>
        <family val="0"/>
      </rPr>
      <t>城乡社区支出</t>
    </r>
  </si>
  <si>
    <t xml:space="preserve">    一、基本支出调增211万元。其中：(一）从年初其他预算科目调剂增加244万元，其中：1.奖励绩效182万元，2.年度考核优秀奖励2万元，3.抚恤费23万元，4.职级公务员交通补贴1万元，工资增资36万元。（二）压减非刚性非急需支出33万元。
     二、项目支出调增12753万元。其中：1.从政府性基金调增 10697万元，主要为：债务还本付息支出10431万元，2.智慧融安视频云项目经费213万元，3.交警队交通基础设施建设53万元；2.从年初预留科目调剂安排住建局农村农房建设改造图纸设计费30万元；3.从年初预留调增安排住建局2020年6—12月法律服务6万元；4.从年初预留调增安排2020环卫站2019年7—12月及2020年1—12月水上垃圾打捞市场运营经费23万元；5.从年初预留调剂安排扶贫及市政工程建设1,997万元。
    三、专款支出减少799万元。</t>
  </si>
  <si>
    <r>
      <t xml:space="preserve">213 </t>
    </r>
    <r>
      <rPr>
        <b/>
        <sz val="12"/>
        <rFont val="宋体"/>
        <family val="0"/>
      </rPr>
      <t>农林水支出</t>
    </r>
  </si>
  <si>
    <r>
      <t xml:space="preserve">         </t>
    </r>
    <r>
      <rPr>
        <sz val="12"/>
        <rFont val="宋体"/>
        <family val="0"/>
      </rPr>
      <t>一、基本支出调增</t>
    </r>
    <r>
      <rPr>
        <sz val="12"/>
        <rFont val="Times New Roman"/>
        <family val="0"/>
      </rPr>
      <t>950</t>
    </r>
    <r>
      <rPr>
        <sz val="12"/>
        <rFont val="宋体"/>
        <family val="0"/>
      </rPr>
      <t>万元。</t>
    </r>
    <r>
      <rPr>
        <sz val="12"/>
        <rFont val="Times New Roman"/>
        <family val="0"/>
      </rPr>
      <t>(</t>
    </r>
    <r>
      <rPr>
        <sz val="12"/>
        <rFont val="宋体"/>
        <family val="0"/>
      </rPr>
      <t>一）从年初预算预留指标调剂调增</t>
    </r>
    <r>
      <rPr>
        <sz val="12"/>
        <rFont val="Times New Roman"/>
        <family val="0"/>
      </rPr>
      <t>1188</t>
    </r>
    <r>
      <rPr>
        <sz val="12"/>
        <rFont val="宋体"/>
        <family val="0"/>
      </rPr>
      <t>万元，其中：</t>
    </r>
    <r>
      <rPr>
        <sz val="12"/>
        <rFont val="Times New Roman"/>
        <family val="0"/>
      </rPr>
      <t>1.</t>
    </r>
    <r>
      <rPr>
        <sz val="12"/>
        <rFont val="宋体"/>
        <family val="0"/>
      </rPr>
      <t>绩效奖励</t>
    </r>
    <r>
      <rPr>
        <sz val="12"/>
        <rFont val="Times New Roman"/>
        <family val="0"/>
      </rPr>
      <t>1033</t>
    </r>
    <r>
      <rPr>
        <sz val="12"/>
        <rFont val="宋体"/>
        <family val="0"/>
      </rPr>
      <t>万元、</t>
    </r>
    <r>
      <rPr>
        <sz val="12"/>
        <rFont val="Times New Roman"/>
        <family val="0"/>
      </rPr>
      <t>2.</t>
    </r>
    <r>
      <rPr>
        <sz val="12"/>
        <rFont val="宋体"/>
        <family val="0"/>
      </rPr>
      <t>考核优秀</t>
    </r>
    <r>
      <rPr>
        <sz val="12"/>
        <rFont val="Times New Roman"/>
        <family val="0"/>
      </rPr>
      <t>29</t>
    </r>
    <r>
      <rPr>
        <sz val="12"/>
        <rFont val="宋体"/>
        <family val="0"/>
      </rPr>
      <t>、</t>
    </r>
    <r>
      <rPr>
        <sz val="12"/>
        <rFont val="Times New Roman"/>
        <family val="0"/>
      </rPr>
      <t>3.</t>
    </r>
    <r>
      <rPr>
        <sz val="12"/>
        <rFont val="宋体"/>
        <family val="0"/>
      </rPr>
      <t>抚恤</t>
    </r>
    <r>
      <rPr>
        <sz val="12"/>
        <rFont val="Times New Roman"/>
        <family val="0"/>
      </rPr>
      <t>123</t>
    </r>
    <r>
      <rPr>
        <sz val="12"/>
        <rFont val="宋体"/>
        <family val="0"/>
      </rPr>
      <t>万元、</t>
    </r>
    <r>
      <rPr>
        <sz val="12"/>
        <rFont val="Times New Roman"/>
        <family val="0"/>
      </rPr>
      <t>4.</t>
    </r>
    <r>
      <rPr>
        <sz val="12"/>
        <rFont val="宋体"/>
        <family val="0"/>
      </rPr>
      <t>遗属补助</t>
    </r>
    <r>
      <rPr>
        <sz val="12"/>
        <rFont val="Times New Roman"/>
        <family val="0"/>
      </rPr>
      <t>3</t>
    </r>
    <r>
      <rPr>
        <sz val="12"/>
        <rFont val="宋体"/>
        <family val="0"/>
      </rPr>
      <t>万元</t>
    </r>
    <r>
      <rPr>
        <sz val="12"/>
        <rFont val="Times New Roman"/>
        <family val="0"/>
      </rPr>
      <t>.</t>
    </r>
    <r>
      <rPr>
        <sz val="12"/>
        <rFont val="宋体"/>
        <family val="0"/>
      </rPr>
      <t>（二）压减非急需非刚性支出</t>
    </r>
    <r>
      <rPr>
        <sz val="12"/>
        <rFont val="Times New Roman"/>
        <family val="0"/>
      </rPr>
      <t>238</t>
    </r>
    <r>
      <rPr>
        <sz val="12"/>
        <rFont val="宋体"/>
        <family val="0"/>
      </rPr>
      <t>万元。</t>
    </r>
    <r>
      <rPr>
        <sz val="12"/>
        <rFont val="Times New Roman"/>
        <family val="0"/>
      </rPr>
      <t xml:space="preserve">
         </t>
    </r>
    <r>
      <rPr>
        <sz val="12"/>
        <rFont val="宋体"/>
        <family val="0"/>
      </rPr>
      <t>二、项目支出调减</t>
    </r>
    <r>
      <rPr>
        <sz val="12"/>
        <rFont val="Times New Roman"/>
        <family val="0"/>
      </rPr>
      <t>3</t>
    </r>
    <r>
      <rPr>
        <sz val="12"/>
        <rFont val="宋体"/>
        <family val="0"/>
      </rPr>
      <t>万元。</t>
    </r>
    <r>
      <rPr>
        <sz val="12"/>
        <rFont val="Times New Roman"/>
        <family val="0"/>
      </rPr>
      <t>1.</t>
    </r>
    <r>
      <rPr>
        <sz val="12"/>
        <rFont val="宋体"/>
        <family val="0"/>
      </rPr>
      <t>从年初预留科目调剂安排</t>
    </r>
    <r>
      <rPr>
        <sz val="12"/>
        <rFont val="Times New Roman"/>
        <family val="0"/>
      </rPr>
      <t>2020</t>
    </r>
    <r>
      <rPr>
        <sz val="12"/>
        <rFont val="宋体"/>
        <family val="0"/>
      </rPr>
      <t>年新冠肺炎疫情防控期间融安金桔销售扶持补贴项目资金</t>
    </r>
    <r>
      <rPr>
        <sz val="12"/>
        <rFont val="Times New Roman"/>
        <family val="0"/>
      </rPr>
      <t>5.67</t>
    </r>
    <r>
      <rPr>
        <sz val="12"/>
        <rFont val="宋体"/>
        <family val="0"/>
      </rPr>
      <t>万元、</t>
    </r>
    <r>
      <rPr>
        <sz val="12"/>
        <rFont val="Times New Roman"/>
        <family val="0"/>
      </rPr>
      <t>2..</t>
    </r>
    <r>
      <rPr>
        <sz val="12"/>
        <rFont val="宋体"/>
        <family val="0"/>
      </rPr>
      <t>从年初预留科目调剂安排剂用于第十届金桔文化旅游节活动经费</t>
    </r>
    <r>
      <rPr>
        <sz val="12"/>
        <rFont val="Times New Roman"/>
        <family val="0"/>
      </rPr>
      <t>49.65</t>
    </r>
    <r>
      <rPr>
        <sz val="12"/>
        <rFont val="宋体"/>
        <family val="0"/>
      </rPr>
      <t>万元、</t>
    </r>
    <r>
      <rPr>
        <sz val="12"/>
        <rFont val="Times New Roman"/>
        <family val="0"/>
      </rPr>
      <t>3.</t>
    </r>
    <r>
      <rPr>
        <sz val="12"/>
        <rFont val="宋体"/>
        <family val="0"/>
      </rPr>
      <t>从年初预留科目调剂安排于城区东南区氮肥厂及下崩冲段整治工程</t>
    </r>
    <r>
      <rPr>
        <sz val="12"/>
        <rFont val="Times New Roman"/>
        <family val="0"/>
      </rPr>
      <t>37.66</t>
    </r>
    <r>
      <rPr>
        <sz val="12"/>
        <rFont val="宋体"/>
        <family val="0"/>
      </rPr>
      <t>万元、</t>
    </r>
    <r>
      <rPr>
        <sz val="12"/>
        <rFont val="Times New Roman"/>
        <family val="0"/>
      </rPr>
      <t>4.</t>
    </r>
    <r>
      <rPr>
        <sz val="12"/>
        <rFont val="宋体"/>
        <family val="0"/>
      </rPr>
      <t>从年初预留科目调剂安排农业农村局大良水厂在石门水库除险加固工程施工期间电费</t>
    </r>
    <r>
      <rPr>
        <sz val="12"/>
        <rFont val="Times New Roman"/>
        <family val="0"/>
      </rPr>
      <t>11.6</t>
    </r>
    <r>
      <rPr>
        <sz val="12"/>
        <rFont val="宋体"/>
        <family val="0"/>
      </rPr>
      <t>万元、</t>
    </r>
    <r>
      <rPr>
        <sz val="12"/>
        <rFont val="Times New Roman"/>
        <family val="0"/>
      </rPr>
      <t>5.</t>
    </r>
    <r>
      <rPr>
        <sz val="12"/>
        <rFont val="宋体"/>
        <family val="0"/>
      </rPr>
      <t>从年初预留调剂安排县医保局2020年10－11月精准扶贫人员医疗费用兜底资金</t>
    </r>
    <r>
      <rPr>
        <sz val="12"/>
        <rFont val="Times New Roman"/>
        <family val="0"/>
      </rPr>
      <t>68</t>
    </r>
    <r>
      <rPr>
        <sz val="12"/>
        <rFont val="宋体"/>
        <family val="0"/>
      </rPr>
      <t>万元、</t>
    </r>
    <r>
      <rPr>
        <sz val="12"/>
        <rFont val="Times New Roman"/>
        <family val="0"/>
      </rPr>
      <t>6.</t>
    </r>
    <r>
      <rPr>
        <sz val="12"/>
        <rFont val="宋体"/>
        <family val="0"/>
      </rPr>
      <t>从年初预留安排</t>
    </r>
    <r>
      <rPr>
        <sz val="12"/>
        <rFont val="Times New Roman"/>
        <family val="0"/>
      </rPr>
      <t>2020</t>
    </r>
    <r>
      <rPr>
        <sz val="12"/>
        <rFont val="宋体"/>
        <family val="0"/>
      </rPr>
      <t>年扶贫办业务工作经费</t>
    </r>
    <r>
      <rPr>
        <sz val="12"/>
        <rFont val="Times New Roman"/>
        <family val="0"/>
      </rPr>
      <t>56</t>
    </r>
    <r>
      <rPr>
        <sz val="12"/>
        <rFont val="宋体"/>
        <family val="0"/>
      </rPr>
      <t>万元、</t>
    </r>
    <r>
      <rPr>
        <sz val="12"/>
        <rFont val="Times New Roman"/>
        <family val="0"/>
      </rPr>
      <t>7.</t>
    </r>
    <r>
      <rPr>
        <sz val="12"/>
        <rFont val="宋体"/>
        <family val="0"/>
      </rPr>
      <t>从年初预留科目调剂安排安县易地扶贫搬迁融康小区排涝泵站工程资金（2019年一般债券整改资金）</t>
    </r>
    <r>
      <rPr>
        <sz val="12"/>
        <rFont val="Times New Roman"/>
        <family val="0"/>
      </rPr>
      <t>315</t>
    </r>
    <r>
      <rPr>
        <sz val="12"/>
        <rFont val="宋体"/>
        <family val="0"/>
      </rPr>
      <t>万元；</t>
    </r>
    <r>
      <rPr>
        <sz val="12"/>
        <rFont val="Times New Roman"/>
        <family val="0"/>
      </rPr>
      <t>8</t>
    </r>
    <r>
      <rPr>
        <sz val="12"/>
        <rFont val="宋体"/>
        <family val="0"/>
      </rPr>
      <t>、压减非刚性非急需项目</t>
    </r>
    <r>
      <rPr>
        <sz val="12"/>
        <rFont val="Times New Roman"/>
        <family val="0"/>
      </rPr>
      <t>547</t>
    </r>
    <r>
      <rPr>
        <sz val="12"/>
        <rFont val="宋体"/>
        <family val="0"/>
      </rPr>
      <t>万元。</t>
    </r>
    <r>
      <rPr>
        <sz val="12"/>
        <rFont val="Times New Roman"/>
        <family val="0"/>
      </rPr>
      <t xml:space="preserve">
        </t>
    </r>
    <r>
      <rPr>
        <sz val="12"/>
        <rFont val="宋体"/>
        <family val="0"/>
      </rPr>
      <t>三、专款增支</t>
    </r>
    <r>
      <rPr>
        <sz val="12"/>
        <rFont val="Times New Roman"/>
        <family val="0"/>
      </rPr>
      <t>20855</t>
    </r>
    <r>
      <rPr>
        <sz val="12"/>
        <rFont val="宋体"/>
        <family val="0"/>
      </rPr>
      <t>万元，其中：</t>
    </r>
    <r>
      <rPr>
        <sz val="12"/>
        <rFont val="Times New Roman"/>
        <family val="0"/>
      </rPr>
      <t>1.</t>
    </r>
    <r>
      <rPr>
        <sz val="12"/>
        <rFont val="宋体"/>
        <family val="0"/>
      </rPr>
      <t>扶贫衔接乡村振兴增加支出</t>
    </r>
    <r>
      <rPr>
        <sz val="12"/>
        <rFont val="Times New Roman"/>
        <family val="0"/>
      </rPr>
      <t>20527</t>
    </r>
    <r>
      <rPr>
        <sz val="12"/>
        <rFont val="宋体"/>
        <family val="0"/>
      </rPr>
      <t>万元，</t>
    </r>
    <r>
      <rPr>
        <sz val="12"/>
        <rFont val="Times New Roman"/>
        <family val="0"/>
      </rPr>
      <t>2.</t>
    </r>
    <r>
      <rPr>
        <sz val="12"/>
        <rFont val="宋体"/>
        <family val="0"/>
      </rPr>
      <t>农业农村项目专款增加支出</t>
    </r>
    <r>
      <rPr>
        <sz val="12"/>
        <rFont val="Times New Roman"/>
        <family val="0"/>
      </rPr>
      <t>328</t>
    </r>
    <r>
      <rPr>
        <sz val="12"/>
        <rFont val="宋体"/>
        <family val="0"/>
      </rPr>
      <t>万元。</t>
    </r>
  </si>
  <si>
    <r>
      <t xml:space="preserve">214 </t>
    </r>
    <r>
      <rPr>
        <b/>
        <sz val="12"/>
        <rFont val="宋体"/>
        <family val="0"/>
      </rPr>
      <t>交通运输支出</t>
    </r>
  </si>
  <si>
    <r>
      <t xml:space="preserve">        </t>
    </r>
    <r>
      <rPr>
        <sz val="12"/>
        <rFont val="宋体"/>
        <family val="0"/>
      </rPr>
      <t>一、基本支出调增</t>
    </r>
    <r>
      <rPr>
        <sz val="12"/>
        <rFont val="Times New Roman"/>
        <family val="0"/>
      </rPr>
      <t>157</t>
    </r>
    <r>
      <rPr>
        <sz val="12"/>
        <rFont val="宋体"/>
        <family val="0"/>
      </rPr>
      <t>万元。（一）从年初预算预留指标调剂调增</t>
    </r>
    <r>
      <rPr>
        <sz val="12"/>
        <rFont val="Times New Roman"/>
        <family val="0"/>
      </rPr>
      <t>166</t>
    </r>
    <r>
      <rPr>
        <sz val="12"/>
        <rFont val="宋体"/>
        <family val="0"/>
      </rPr>
      <t>万元，其中：</t>
    </r>
    <r>
      <rPr>
        <sz val="12"/>
        <rFont val="Times New Roman"/>
        <family val="0"/>
      </rPr>
      <t>1.</t>
    </r>
    <r>
      <rPr>
        <sz val="12"/>
        <rFont val="宋体"/>
        <family val="0"/>
      </rPr>
      <t>绩效奖励</t>
    </r>
    <r>
      <rPr>
        <sz val="12"/>
        <rFont val="Times New Roman"/>
        <family val="0"/>
      </rPr>
      <t>164</t>
    </r>
    <r>
      <rPr>
        <sz val="12"/>
        <rFont val="宋体"/>
        <family val="0"/>
      </rPr>
      <t>万元，</t>
    </r>
    <r>
      <rPr>
        <sz val="12"/>
        <rFont val="Times New Roman"/>
        <family val="0"/>
      </rPr>
      <t>2.</t>
    </r>
    <r>
      <rPr>
        <sz val="12"/>
        <rFont val="宋体"/>
        <family val="0"/>
      </rPr>
      <t>考核优秀奖</t>
    </r>
    <r>
      <rPr>
        <sz val="12"/>
        <rFont val="Times New Roman"/>
        <family val="0"/>
      </rPr>
      <t>1</t>
    </r>
    <r>
      <rPr>
        <sz val="12"/>
        <rFont val="宋体"/>
        <family val="0"/>
      </rPr>
      <t>万元，</t>
    </r>
    <r>
      <rPr>
        <sz val="12"/>
        <rFont val="Times New Roman"/>
        <family val="0"/>
      </rPr>
      <t>3.</t>
    </r>
    <r>
      <rPr>
        <sz val="12"/>
        <rFont val="宋体"/>
        <family val="0"/>
      </rPr>
      <t>公务员公务交通通讯补贴</t>
    </r>
    <r>
      <rPr>
        <sz val="12"/>
        <rFont val="Times New Roman"/>
        <family val="0"/>
      </rPr>
      <t>1</t>
    </r>
    <r>
      <rPr>
        <sz val="12"/>
        <rFont val="宋体"/>
        <family val="0"/>
      </rPr>
      <t>万元。（二）压减非急需非刚性支出</t>
    </r>
    <r>
      <rPr>
        <sz val="12"/>
        <rFont val="Times New Roman"/>
        <family val="0"/>
      </rPr>
      <t>9</t>
    </r>
    <r>
      <rPr>
        <sz val="12"/>
        <rFont val="宋体"/>
        <family val="0"/>
      </rPr>
      <t>万元。</t>
    </r>
    <r>
      <rPr>
        <sz val="12"/>
        <rFont val="Times New Roman"/>
        <family val="0"/>
      </rPr>
      <t xml:space="preserve">
         </t>
    </r>
    <r>
      <rPr>
        <sz val="12"/>
        <rFont val="宋体"/>
        <family val="0"/>
      </rPr>
      <t>二、项目支出压减</t>
    </r>
    <r>
      <rPr>
        <sz val="12"/>
        <rFont val="Times New Roman"/>
        <family val="0"/>
      </rPr>
      <t>1012</t>
    </r>
    <r>
      <rPr>
        <sz val="12"/>
        <rFont val="宋体"/>
        <family val="0"/>
      </rPr>
      <t>万元。（一）从年初预算预留指标调剂调增</t>
    </r>
    <r>
      <rPr>
        <sz val="12"/>
        <rFont val="Times New Roman"/>
        <family val="0"/>
      </rPr>
      <t>33</t>
    </r>
    <r>
      <rPr>
        <sz val="12"/>
        <rFont val="宋体"/>
        <family val="0"/>
      </rPr>
      <t>万元。其中：</t>
    </r>
    <r>
      <rPr>
        <sz val="12"/>
        <rFont val="Times New Roman"/>
        <family val="0"/>
      </rPr>
      <t>1.</t>
    </r>
    <r>
      <rPr>
        <sz val="12"/>
        <rFont val="宋体"/>
        <family val="0"/>
      </rPr>
      <t>交通局</t>
    </r>
    <r>
      <rPr>
        <sz val="12"/>
        <rFont val="Times New Roman"/>
        <family val="0"/>
      </rPr>
      <t>2020</t>
    </r>
    <r>
      <rPr>
        <sz val="12"/>
        <rFont val="宋体"/>
        <family val="0"/>
      </rPr>
      <t>年公交车营运补贴经费</t>
    </r>
    <r>
      <rPr>
        <sz val="12"/>
        <rFont val="Times New Roman"/>
        <family val="0"/>
      </rPr>
      <t>30</t>
    </r>
    <r>
      <rPr>
        <sz val="12"/>
        <rFont val="宋体"/>
        <family val="0"/>
      </rPr>
      <t>万元，</t>
    </r>
    <r>
      <rPr>
        <sz val="12"/>
        <rFont val="Times New Roman"/>
        <family val="0"/>
      </rPr>
      <t>2.2020</t>
    </r>
    <r>
      <rPr>
        <sz val="12"/>
        <rFont val="宋体"/>
        <family val="0"/>
      </rPr>
      <t>年联合治超工作经费</t>
    </r>
    <r>
      <rPr>
        <sz val="12"/>
        <rFont val="Times New Roman"/>
        <family val="0"/>
      </rPr>
      <t>3</t>
    </r>
    <r>
      <rPr>
        <sz val="12"/>
        <rFont val="宋体"/>
        <family val="0"/>
      </rPr>
      <t>万元。（二）压减非急需非刚性支出</t>
    </r>
    <r>
      <rPr>
        <sz val="12"/>
        <rFont val="Times New Roman"/>
        <family val="0"/>
      </rPr>
      <t>1045</t>
    </r>
    <r>
      <rPr>
        <sz val="12"/>
        <rFont val="宋体"/>
        <family val="0"/>
      </rPr>
      <t>万元。</t>
    </r>
    <r>
      <rPr>
        <sz val="12"/>
        <rFont val="Times New Roman"/>
        <family val="0"/>
      </rPr>
      <t xml:space="preserve">
          </t>
    </r>
    <r>
      <rPr>
        <sz val="12"/>
        <rFont val="宋体"/>
        <family val="0"/>
      </rPr>
      <t>三、专款支出增加</t>
    </r>
    <r>
      <rPr>
        <sz val="12"/>
        <rFont val="Times New Roman"/>
        <family val="0"/>
      </rPr>
      <t xml:space="preserve"> 6955</t>
    </r>
    <r>
      <rPr>
        <sz val="12"/>
        <rFont val="宋体"/>
        <family val="0"/>
      </rPr>
      <t>万元。其中：</t>
    </r>
    <r>
      <rPr>
        <sz val="12"/>
        <rFont val="Times New Roman"/>
        <family val="0"/>
      </rPr>
      <t>2021</t>
    </r>
    <r>
      <rPr>
        <sz val="12"/>
        <rFont val="宋体"/>
        <family val="0"/>
      </rPr>
      <t>年第二批新增政府债券资金安排三坡至古板公路建设</t>
    </r>
    <r>
      <rPr>
        <sz val="12"/>
        <rFont val="Times New Roman"/>
        <family val="0"/>
      </rPr>
      <t>2748</t>
    </r>
    <r>
      <rPr>
        <sz val="12"/>
        <rFont val="宋体"/>
        <family val="0"/>
      </rPr>
      <t>万元，长安至大坡公路建设工程</t>
    </r>
    <r>
      <rPr>
        <sz val="12"/>
        <rFont val="Times New Roman"/>
        <family val="0"/>
      </rPr>
      <t>3000</t>
    </r>
    <r>
      <rPr>
        <sz val="12"/>
        <rFont val="宋体"/>
        <family val="0"/>
      </rPr>
      <t>万元，乡村振兴补助资金安排公路建设</t>
    </r>
    <r>
      <rPr>
        <sz val="12"/>
        <rFont val="Times New Roman"/>
        <family val="0"/>
      </rPr>
      <t>1207</t>
    </r>
    <r>
      <rPr>
        <sz val="12"/>
        <rFont val="宋体"/>
        <family val="0"/>
      </rPr>
      <t>万元。</t>
    </r>
  </si>
  <si>
    <r>
      <t xml:space="preserve">215 </t>
    </r>
    <r>
      <rPr>
        <b/>
        <sz val="12"/>
        <rFont val="宋体"/>
        <family val="0"/>
      </rPr>
      <t>资源勘探信息等支出</t>
    </r>
  </si>
  <si>
    <r>
      <t xml:space="preserve">        </t>
    </r>
    <r>
      <rPr>
        <sz val="12"/>
        <rFont val="宋体"/>
        <family val="0"/>
      </rPr>
      <t>一、基本支出调增</t>
    </r>
    <r>
      <rPr>
        <sz val="12"/>
        <rFont val="Times New Roman"/>
        <family val="0"/>
      </rPr>
      <t>63</t>
    </r>
    <r>
      <rPr>
        <sz val="12"/>
        <rFont val="宋体"/>
        <family val="0"/>
      </rPr>
      <t>万元。（一）从年初预算预留指标调剂调增</t>
    </r>
    <r>
      <rPr>
        <sz val="12"/>
        <rFont val="Times New Roman"/>
        <family val="0"/>
      </rPr>
      <t>93</t>
    </r>
    <r>
      <rPr>
        <sz val="12"/>
        <rFont val="宋体"/>
        <family val="0"/>
      </rPr>
      <t>万元，其中：</t>
    </r>
    <r>
      <rPr>
        <sz val="12"/>
        <rFont val="Times New Roman"/>
        <family val="0"/>
      </rPr>
      <t>1.</t>
    </r>
    <r>
      <rPr>
        <sz val="12"/>
        <rFont val="宋体"/>
        <family val="0"/>
      </rPr>
      <t>绩效奖励</t>
    </r>
    <r>
      <rPr>
        <sz val="12"/>
        <rFont val="Times New Roman"/>
        <family val="0"/>
      </rPr>
      <t>89</t>
    </r>
    <r>
      <rPr>
        <sz val="12"/>
        <rFont val="宋体"/>
        <family val="0"/>
      </rPr>
      <t>万元，</t>
    </r>
    <r>
      <rPr>
        <sz val="12"/>
        <rFont val="Times New Roman"/>
        <family val="0"/>
      </rPr>
      <t>2.</t>
    </r>
    <r>
      <rPr>
        <sz val="12"/>
        <rFont val="宋体"/>
        <family val="0"/>
      </rPr>
      <t>年度优秀奖励</t>
    </r>
    <r>
      <rPr>
        <sz val="12"/>
        <rFont val="Times New Roman"/>
        <family val="0"/>
      </rPr>
      <t>1</t>
    </r>
    <r>
      <rPr>
        <sz val="12"/>
        <rFont val="宋体"/>
        <family val="0"/>
      </rPr>
      <t>万元，</t>
    </r>
    <r>
      <rPr>
        <sz val="12"/>
        <rFont val="Times New Roman"/>
        <family val="0"/>
      </rPr>
      <t>3.</t>
    </r>
    <r>
      <rPr>
        <sz val="12"/>
        <rFont val="宋体"/>
        <family val="0"/>
      </rPr>
      <t>职级公务员物业补贴和物业补贴</t>
    </r>
    <r>
      <rPr>
        <sz val="12"/>
        <rFont val="Times New Roman"/>
        <family val="0"/>
      </rPr>
      <t>3</t>
    </r>
    <r>
      <rPr>
        <sz val="12"/>
        <rFont val="宋体"/>
        <family val="0"/>
      </rPr>
      <t>万元。（二）科目调剂调减</t>
    </r>
    <r>
      <rPr>
        <sz val="12"/>
        <rFont val="Times New Roman"/>
        <family val="0"/>
      </rPr>
      <t>10</t>
    </r>
    <r>
      <rPr>
        <sz val="12"/>
        <rFont val="宋体"/>
        <family val="0"/>
      </rPr>
      <t>万元。（三）压减非急需非刚性支出</t>
    </r>
    <r>
      <rPr>
        <sz val="12"/>
        <rFont val="Times New Roman"/>
        <family val="0"/>
      </rPr>
      <t>20</t>
    </r>
    <r>
      <rPr>
        <sz val="12"/>
        <rFont val="宋体"/>
        <family val="0"/>
      </rPr>
      <t>万元。</t>
    </r>
    <r>
      <rPr>
        <sz val="12"/>
        <rFont val="Times New Roman"/>
        <family val="0"/>
      </rPr>
      <t xml:space="preserve">
        </t>
    </r>
    <r>
      <rPr>
        <sz val="12"/>
        <rFont val="宋体"/>
        <family val="0"/>
      </rPr>
      <t>二、项目增支</t>
    </r>
    <r>
      <rPr>
        <sz val="12"/>
        <rFont val="Times New Roman"/>
        <family val="0"/>
      </rPr>
      <t xml:space="preserve"> 13</t>
    </r>
    <r>
      <rPr>
        <sz val="12"/>
        <rFont val="宋体"/>
        <family val="0"/>
      </rPr>
      <t>万元，（一）从年初预算预留指标调剂调增</t>
    </r>
    <r>
      <rPr>
        <sz val="12"/>
        <rFont val="Times New Roman"/>
        <family val="0"/>
      </rPr>
      <t>53</t>
    </r>
    <r>
      <rPr>
        <sz val="12"/>
        <rFont val="宋体"/>
        <family val="0"/>
      </rPr>
      <t>万元，其中：</t>
    </r>
    <r>
      <rPr>
        <sz val="12"/>
        <rFont val="Times New Roman"/>
        <family val="0"/>
      </rPr>
      <t>1</t>
    </r>
    <r>
      <rPr>
        <sz val="12"/>
        <rFont val="宋体"/>
        <family val="0"/>
      </rPr>
      <t>.科工贸局香杉产业发展大会活动经费</t>
    </r>
    <r>
      <rPr>
        <sz val="12"/>
        <rFont val="Times New Roman"/>
        <family val="0"/>
      </rPr>
      <t>20</t>
    </r>
    <r>
      <rPr>
        <sz val="12"/>
        <rFont val="宋体"/>
        <family val="0"/>
      </rPr>
      <t>万元，</t>
    </r>
    <r>
      <rPr>
        <sz val="12"/>
        <rFont val="Times New Roman"/>
        <family val="0"/>
      </rPr>
      <t>2.</t>
    </r>
    <r>
      <rPr>
        <sz val="12"/>
        <rFont val="宋体"/>
        <family val="0"/>
      </rPr>
      <t>融安县商业总公司</t>
    </r>
    <r>
      <rPr>
        <sz val="12"/>
        <rFont val="Times New Roman"/>
        <family val="0"/>
      </rPr>
      <t>2021</t>
    </r>
    <r>
      <rPr>
        <sz val="12"/>
        <rFont val="宋体"/>
        <family val="0"/>
      </rPr>
      <t>年人员经费</t>
    </r>
    <r>
      <rPr>
        <sz val="12"/>
        <rFont val="Times New Roman"/>
        <family val="0"/>
      </rPr>
      <t>33</t>
    </r>
    <r>
      <rPr>
        <sz val="12"/>
        <rFont val="宋体"/>
        <family val="0"/>
      </rPr>
      <t>万元。（二）压减非急需非刚性支出</t>
    </r>
    <r>
      <rPr>
        <sz val="12"/>
        <rFont val="Times New Roman"/>
        <family val="0"/>
      </rPr>
      <t>40</t>
    </r>
    <r>
      <rPr>
        <sz val="12"/>
        <rFont val="宋体"/>
        <family val="0"/>
      </rPr>
      <t>万元。</t>
    </r>
    <r>
      <rPr>
        <sz val="12"/>
        <rFont val="Times New Roman"/>
        <family val="0"/>
      </rPr>
      <t xml:space="preserve">
         </t>
    </r>
    <r>
      <rPr>
        <sz val="12"/>
        <rFont val="宋体"/>
        <family val="0"/>
      </rPr>
      <t>三、专款调减</t>
    </r>
    <r>
      <rPr>
        <sz val="12"/>
        <rFont val="Times New Roman"/>
        <family val="0"/>
      </rPr>
      <t>253</t>
    </r>
    <r>
      <rPr>
        <sz val="12"/>
        <rFont val="宋体"/>
        <family val="0"/>
      </rPr>
      <t>元。</t>
    </r>
  </si>
  <si>
    <r>
      <t xml:space="preserve">216 </t>
    </r>
    <r>
      <rPr>
        <b/>
        <sz val="12"/>
        <rFont val="宋体"/>
        <family val="0"/>
      </rPr>
      <t>商业服务业等支出</t>
    </r>
  </si>
  <si>
    <r>
      <t xml:space="preserve">         </t>
    </r>
    <r>
      <rPr>
        <sz val="12"/>
        <rFont val="宋体"/>
        <family val="0"/>
      </rPr>
      <t>一、基本支出调增</t>
    </r>
    <r>
      <rPr>
        <sz val="12"/>
        <rFont val="Times New Roman"/>
        <family val="0"/>
      </rPr>
      <t>30</t>
    </r>
    <r>
      <rPr>
        <sz val="12"/>
        <rFont val="宋体"/>
        <family val="0"/>
      </rPr>
      <t>万元。（一）从年初预算预留指标调剂调增</t>
    </r>
    <r>
      <rPr>
        <sz val="12"/>
        <rFont val="Times New Roman"/>
        <family val="0"/>
      </rPr>
      <t>33</t>
    </r>
    <r>
      <rPr>
        <sz val="12"/>
        <rFont val="宋体"/>
        <family val="0"/>
      </rPr>
      <t>万元，其中：</t>
    </r>
    <r>
      <rPr>
        <sz val="12"/>
        <rFont val="Times New Roman"/>
        <family val="0"/>
      </rPr>
      <t>1.</t>
    </r>
    <r>
      <rPr>
        <sz val="12"/>
        <rFont val="宋体"/>
        <family val="0"/>
      </rPr>
      <t>绩效奖励</t>
    </r>
    <r>
      <rPr>
        <sz val="12"/>
        <rFont val="Times New Roman"/>
        <family val="0"/>
      </rPr>
      <t>29</t>
    </r>
    <r>
      <rPr>
        <sz val="12"/>
        <rFont val="宋体"/>
        <family val="0"/>
      </rPr>
      <t>万元，</t>
    </r>
    <r>
      <rPr>
        <sz val="12"/>
        <rFont val="Times New Roman"/>
        <family val="0"/>
      </rPr>
      <t>2.</t>
    </r>
    <r>
      <rPr>
        <sz val="12"/>
        <rFont val="宋体"/>
        <family val="0"/>
      </rPr>
      <t>公用经费</t>
    </r>
    <r>
      <rPr>
        <sz val="12"/>
        <rFont val="Times New Roman"/>
        <family val="0"/>
      </rPr>
      <t>1</t>
    </r>
    <r>
      <rPr>
        <sz val="12"/>
        <rFont val="宋体"/>
        <family val="0"/>
      </rPr>
      <t>万元，</t>
    </r>
    <r>
      <rPr>
        <sz val="12"/>
        <rFont val="Times New Roman"/>
        <family val="0"/>
      </rPr>
      <t>3</t>
    </r>
    <r>
      <rPr>
        <sz val="12"/>
        <rFont val="宋体"/>
        <family val="0"/>
      </rPr>
      <t>.住房补贴</t>
    </r>
    <r>
      <rPr>
        <sz val="12"/>
        <rFont val="Times New Roman"/>
        <family val="0"/>
      </rPr>
      <t>3</t>
    </r>
    <r>
      <rPr>
        <sz val="12"/>
        <rFont val="宋体"/>
        <family val="0"/>
      </rPr>
      <t>万元。（二）压减非急需非刚性支出</t>
    </r>
    <r>
      <rPr>
        <sz val="12"/>
        <rFont val="Times New Roman"/>
        <family val="0"/>
      </rPr>
      <t>3.45</t>
    </r>
    <r>
      <rPr>
        <sz val="12"/>
        <rFont val="宋体"/>
        <family val="0"/>
      </rPr>
      <t>万元。</t>
    </r>
    <r>
      <rPr>
        <sz val="12"/>
        <rFont val="Times New Roman"/>
        <family val="0"/>
      </rPr>
      <t xml:space="preserve"> 
        </t>
    </r>
    <r>
      <rPr>
        <sz val="12"/>
        <rFont val="宋体"/>
        <family val="0"/>
      </rPr>
      <t>二、项目支出调减</t>
    </r>
    <r>
      <rPr>
        <sz val="12"/>
        <rFont val="Times New Roman"/>
        <family val="0"/>
      </rPr>
      <t>3</t>
    </r>
    <r>
      <rPr>
        <sz val="12"/>
        <rFont val="宋体"/>
        <family val="0"/>
      </rPr>
      <t>万元，其中：</t>
    </r>
    <r>
      <rPr>
        <sz val="12"/>
        <rFont val="Times New Roman"/>
        <family val="0"/>
      </rPr>
      <t>1.</t>
    </r>
    <r>
      <rPr>
        <sz val="12"/>
        <rFont val="宋体"/>
        <family val="0"/>
      </rPr>
      <t>从年初预算预留指标调剂调增安排供销社</t>
    </r>
    <r>
      <rPr>
        <sz val="12"/>
        <rFont val="Times New Roman"/>
        <family val="0"/>
      </rPr>
      <t>2021</t>
    </r>
    <r>
      <rPr>
        <sz val="12"/>
        <rFont val="宋体"/>
        <family val="0"/>
      </rPr>
      <t>年粤桂扶贫协作消费扶贫对接活动第</t>
    </r>
    <r>
      <rPr>
        <sz val="12"/>
        <rFont val="Times New Roman"/>
        <family val="0"/>
      </rPr>
      <t>20</t>
    </r>
    <r>
      <rPr>
        <sz val="12"/>
        <rFont val="宋体"/>
        <family val="0"/>
      </rPr>
      <t>届广西名特优农产品（广州）交易会经费</t>
    </r>
    <r>
      <rPr>
        <sz val="12"/>
        <rFont val="Times New Roman"/>
        <family val="0"/>
      </rPr>
      <t>4</t>
    </r>
    <r>
      <rPr>
        <sz val="12"/>
        <rFont val="宋体"/>
        <family val="0"/>
      </rPr>
      <t>万元，</t>
    </r>
    <r>
      <rPr>
        <sz val="12"/>
        <rFont val="Times New Roman"/>
        <family val="0"/>
      </rPr>
      <t xml:space="preserve">2. </t>
    </r>
    <r>
      <rPr>
        <sz val="12"/>
        <rFont val="宋体"/>
        <family val="0"/>
      </rPr>
      <t>压减非急需非刚性支出</t>
    </r>
    <r>
      <rPr>
        <sz val="12"/>
        <rFont val="Times New Roman"/>
        <family val="0"/>
      </rPr>
      <t>7</t>
    </r>
    <r>
      <rPr>
        <sz val="12"/>
        <rFont val="宋体"/>
        <family val="0"/>
      </rPr>
      <t>万元。</t>
    </r>
    <r>
      <rPr>
        <sz val="12"/>
        <rFont val="Times New Roman"/>
        <family val="0"/>
      </rPr>
      <t xml:space="preserve">
        </t>
    </r>
    <r>
      <rPr>
        <sz val="12"/>
        <rFont val="宋体"/>
        <family val="0"/>
      </rPr>
      <t>三、专款支出减少</t>
    </r>
    <r>
      <rPr>
        <sz val="12"/>
        <rFont val="Times New Roman"/>
        <family val="0"/>
      </rPr>
      <t>701</t>
    </r>
    <r>
      <rPr>
        <sz val="12"/>
        <rFont val="宋体"/>
        <family val="0"/>
      </rPr>
      <t>万元。</t>
    </r>
  </si>
  <si>
    <t>217金融支出</t>
  </si>
  <si>
    <r>
      <t xml:space="preserve">    一、项目支出增加</t>
    </r>
    <r>
      <rPr>
        <sz val="12"/>
        <rFont val="Times New Roman"/>
        <family val="0"/>
      </rPr>
      <t xml:space="preserve"> 800</t>
    </r>
    <r>
      <rPr>
        <sz val="12"/>
        <rFont val="宋体"/>
        <family val="0"/>
      </rPr>
      <t>万元。从年初预留科目调剂安排2021年“桂惠贷”县级财政贴息资金800万元。
    二、专款支出增加658万元，其中：1.服务业发展电子商务进农村综合示范项目资金419万元，2.“桂惠贷”财政贴息自治区资金支出239万元。</t>
    </r>
  </si>
  <si>
    <r>
      <t>220</t>
    </r>
    <r>
      <rPr>
        <b/>
        <sz val="12"/>
        <rFont val="宋体"/>
        <family val="0"/>
      </rPr>
      <t>自然资源海洋气象等支出</t>
    </r>
  </si>
  <si>
    <r>
      <t xml:space="preserve">         </t>
    </r>
    <r>
      <rPr>
        <sz val="12"/>
        <rFont val="宋体"/>
        <family val="0"/>
      </rPr>
      <t>一、基本支出调增</t>
    </r>
    <r>
      <rPr>
        <sz val="12"/>
        <rFont val="Times New Roman"/>
        <family val="0"/>
      </rPr>
      <t>696</t>
    </r>
    <r>
      <rPr>
        <sz val="12"/>
        <rFont val="宋体"/>
        <family val="0"/>
      </rPr>
      <t>万元。（一）从年初预算预留指标调剂调增</t>
    </r>
    <r>
      <rPr>
        <sz val="12"/>
        <rFont val="Times New Roman"/>
        <family val="0"/>
      </rPr>
      <t>799</t>
    </r>
    <r>
      <rPr>
        <sz val="12"/>
        <rFont val="宋体"/>
        <family val="0"/>
      </rPr>
      <t>万元，</t>
    </r>
    <r>
      <rPr>
        <sz val="12"/>
        <color indexed="8"/>
        <rFont val="宋体"/>
        <family val="0"/>
      </rPr>
      <t>其中：</t>
    </r>
    <r>
      <rPr>
        <sz val="12"/>
        <color indexed="8"/>
        <rFont val="Times New Roman"/>
        <family val="0"/>
      </rPr>
      <t>1.</t>
    </r>
    <r>
      <rPr>
        <sz val="12"/>
        <color indexed="8"/>
        <rFont val="宋体"/>
        <family val="0"/>
      </rPr>
      <t>绩效奖励</t>
    </r>
    <r>
      <rPr>
        <sz val="12"/>
        <color indexed="8"/>
        <rFont val="Times New Roman"/>
        <family val="0"/>
      </rPr>
      <t>767</t>
    </r>
    <r>
      <rPr>
        <sz val="12"/>
        <color indexed="8"/>
        <rFont val="宋体"/>
        <family val="0"/>
      </rPr>
      <t>万元，</t>
    </r>
    <r>
      <rPr>
        <sz val="12"/>
        <color indexed="8"/>
        <rFont val="Times New Roman"/>
        <family val="0"/>
      </rPr>
      <t>2.</t>
    </r>
    <r>
      <rPr>
        <sz val="12"/>
        <color indexed="8"/>
        <rFont val="宋体"/>
        <family val="0"/>
      </rPr>
      <t>年度考核优秀奖励</t>
    </r>
    <r>
      <rPr>
        <sz val="12"/>
        <color indexed="8"/>
        <rFont val="Times New Roman"/>
        <family val="0"/>
      </rPr>
      <t>6</t>
    </r>
    <r>
      <rPr>
        <sz val="12"/>
        <color indexed="8"/>
        <rFont val="宋体"/>
        <family val="0"/>
      </rPr>
      <t>万元，</t>
    </r>
    <r>
      <rPr>
        <sz val="12"/>
        <color indexed="8"/>
        <rFont val="Times New Roman"/>
        <family val="0"/>
      </rPr>
      <t>3.</t>
    </r>
    <r>
      <rPr>
        <sz val="12"/>
        <color indexed="8"/>
        <rFont val="宋体"/>
        <family val="0"/>
      </rPr>
      <t>抚恤</t>
    </r>
    <r>
      <rPr>
        <sz val="12"/>
        <color indexed="8"/>
        <rFont val="Times New Roman"/>
        <family val="0"/>
      </rPr>
      <t>22</t>
    </r>
    <r>
      <rPr>
        <sz val="12"/>
        <color indexed="8"/>
        <rFont val="宋体"/>
        <family val="0"/>
      </rPr>
      <t>万元，</t>
    </r>
    <r>
      <rPr>
        <sz val="12"/>
        <color indexed="8"/>
        <rFont val="Times New Roman"/>
        <family val="0"/>
      </rPr>
      <t>4.</t>
    </r>
    <r>
      <rPr>
        <sz val="12"/>
        <color indexed="8"/>
        <rFont val="宋体"/>
        <family val="0"/>
      </rPr>
      <t>职级公务员公务交通补贴和移动通讯补贴</t>
    </r>
    <r>
      <rPr>
        <sz val="12"/>
        <color indexed="8"/>
        <rFont val="Times New Roman"/>
        <family val="0"/>
      </rPr>
      <t>4</t>
    </r>
    <r>
      <rPr>
        <sz val="12"/>
        <color indexed="8"/>
        <rFont val="宋体"/>
        <family val="0"/>
      </rPr>
      <t>万元。（二）压减非刚性非急需支出</t>
    </r>
    <r>
      <rPr>
        <sz val="12"/>
        <color indexed="8"/>
        <rFont val="Times New Roman"/>
        <family val="0"/>
      </rPr>
      <t>103</t>
    </r>
    <r>
      <rPr>
        <sz val="12"/>
        <color indexed="8"/>
        <rFont val="宋体"/>
        <family val="0"/>
      </rPr>
      <t>万元。</t>
    </r>
    <r>
      <rPr>
        <sz val="12"/>
        <rFont val="Times New Roman"/>
        <family val="0"/>
      </rPr>
      <t xml:space="preserve">
        </t>
    </r>
    <r>
      <rPr>
        <sz val="12"/>
        <rFont val="宋体"/>
        <family val="0"/>
      </rPr>
      <t>二、项目调减</t>
    </r>
    <r>
      <rPr>
        <sz val="12"/>
        <rFont val="Times New Roman"/>
        <family val="0"/>
      </rPr>
      <t>1755</t>
    </r>
    <r>
      <rPr>
        <sz val="12"/>
        <rFont val="宋体"/>
        <family val="0"/>
      </rPr>
      <t>万元，（一）从年初预算预留指标调剂调增</t>
    </r>
    <r>
      <rPr>
        <sz val="12"/>
        <rFont val="Times New Roman"/>
        <family val="0"/>
      </rPr>
      <t xml:space="preserve"> 48</t>
    </r>
    <r>
      <rPr>
        <sz val="12"/>
        <rFont val="宋体"/>
        <family val="0"/>
      </rPr>
      <t>万元，其中：</t>
    </r>
    <r>
      <rPr>
        <sz val="12"/>
        <rFont val="Times New Roman"/>
        <family val="0"/>
      </rPr>
      <t>1.</t>
    </r>
    <r>
      <rPr>
        <sz val="12"/>
        <rFont val="宋体"/>
        <family val="0"/>
      </rPr>
      <t>大良镇龙山村桥尤屯危岩应急质量经费</t>
    </r>
    <r>
      <rPr>
        <sz val="12"/>
        <rFont val="Times New Roman"/>
        <family val="0"/>
      </rPr>
      <t>30</t>
    </r>
    <r>
      <rPr>
        <sz val="12"/>
        <rFont val="宋体"/>
        <family val="0"/>
      </rPr>
      <t>万元，</t>
    </r>
    <r>
      <rPr>
        <sz val="12"/>
        <rFont val="Times New Roman"/>
        <family val="0"/>
      </rPr>
      <t>2.</t>
    </r>
    <r>
      <rPr>
        <sz val="12"/>
        <rFont val="宋体"/>
        <family val="0"/>
      </rPr>
      <t>自然规划局</t>
    </r>
    <r>
      <rPr>
        <sz val="12"/>
        <rFont val="Times New Roman"/>
        <family val="0"/>
      </rPr>
      <t>“</t>
    </r>
    <r>
      <rPr>
        <sz val="12"/>
        <rFont val="宋体"/>
        <family val="0"/>
      </rPr>
      <t>三大纠纷</t>
    </r>
    <r>
      <rPr>
        <sz val="12"/>
        <rFont val="Times New Roman"/>
        <family val="0"/>
      </rPr>
      <t>”</t>
    </r>
    <r>
      <rPr>
        <sz val="12"/>
        <rFont val="宋体"/>
        <family val="0"/>
      </rPr>
      <t>调处专项工作经费</t>
    </r>
    <r>
      <rPr>
        <sz val="12"/>
        <rFont val="Times New Roman"/>
        <family val="0"/>
      </rPr>
      <t>18</t>
    </r>
    <r>
      <rPr>
        <sz val="12"/>
        <rFont val="宋体"/>
        <family val="0"/>
      </rPr>
      <t>万元。（二）压减非刚性非急需支出</t>
    </r>
    <r>
      <rPr>
        <sz val="12"/>
        <rFont val="Times New Roman"/>
        <family val="0"/>
      </rPr>
      <t>1803</t>
    </r>
    <r>
      <rPr>
        <sz val="12"/>
        <rFont val="宋体"/>
        <family val="0"/>
      </rPr>
      <t>万元。</t>
    </r>
    <r>
      <rPr>
        <sz val="12"/>
        <rFont val="Times New Roman"/>
        <family val="0"/>
      </rPr>
      <t xml:space="preserve">
        </t>
    </r>
    <r>
      <rPr>
        <sz val="12"/>
        <rFont val="宋体"/>
        <family val="0"/>
      </rPr>
      <t>三、专款支出减少</t>
    </r>
    <r>
      <rPr>
        <sz val="12"/>
        <rFont val="Times New Roman"/>
        <family val="0"/>
      </rPr>
      <t>2600</t>
    </r>
    <r>
      <rPr>
        <sz val="12"/>
        <rFont val="宋体"/>
        <family val="0"/>
      </rPr>
      <t>万元。</t>
    </r>
  </si>
  <si>
    <r>
      <t xml:space="preserve">221 </t>
    </r>
    <r>
      <rPr>
        <b/>
        <sz val="12"/>
        <rFont val="宋体"/>
        <family val="0"/>
      </rPr>
      <t>住房保障支出</t>
    </r>
  </si>
  <si>
    <r>
      <t xml:space="preserve">          </t>
    </r>
    <r>
      <rPr>
        <sz val="12"/>
        <rFont val="宋体"/>
        <family val="0"/>
      </rPr>
      <t>一、基本支出调增</t>
    </r>
    <r>
      <rPr>
        <sz val="12"/>
        <rFont val="Times New Roman"/>
        <family val="0"/>
      </rPr>
      <t>100</t>
    </r>
    <r>
      <rPr>
        <sz val="12"/>
        <rFont val="宋体"/>
        <family val="0"/>
      </rPr>
      <t>万元。（一）从年初预算预留指标调剂调增</t>
    </r>
    <r>
      <rPr>
        <sz val="12"/>
        <rFont val="Times New Roman"/>
        <family val="0"/>
      </rPr>
      <t>135</t>
    </r>
    <r>
      <rPr>
        <sz val="12"/>
        <rFont val="宋体"/>
        <family val="0"/>
      </rPr>
      <t>万元，其中：</t>
    </r>
    <r>
      <rPr>
        <sz val="12"/>
        <rFont val="Times New Roman"/>
        <family val="0"/>
      </rPr>
      <t>1.</t>
    </r>
    <r>
      <rPr>
        <sz val="12"/>
        <rFont val="宋体"/>
        <family val="0"/>
      </rPr>
      <t>绩效奖励</t>
    </r>
    <r>
      <rPr>
        <sz val="12"/>
        <rFont val="Times New Roman"/>
        <family val="0"/>
      </rPr>
      <t>43</t>
    </r>
    <r>
      <rPr>
        <sz val="12"/>
        <rFont val="宋体"/>
        <family val="0"/>
      </rPr>
      <t>万元，</t>
    </r>
    <r>
      <rPr>
        <sz val="12"/>
        <rFont val="Times New Roman"/>
        <family val="0"/>
      </rPr>
      <t>2.</t>
    </r>
    <r>
      <rPr>
        <sz val="12"/>
        <rFont val="宋体"/>
        <family val="0"/>
      </rPr>
      <t>抚恤费</t>
    </r>
    <r>
      <rPr>
        <sz val="12"/>
        <rFont val="Times New Roman"/>
        <family val="0"/>
      </rPr>
      <t>23</t>
    </r>
    <r>
      <rPr>
        <sz val="12"/>
        <rFont val="宋体"/>
        <family val="0"/>
      </rPr>
      <t>万元，</t>
    </r>
    <r>
      <rPr>
        <sz val="12"/>
        <rFont val="Times New Roman"/>
        <family val="0"/>
      </rPr>
      <t>3.</t>
    </r>
    <r>
      <rPr>
        <sz val="12"/>
        <rFont val="宋体"/>
        <family val="0"/>
      </rPr>
      <t>县委办住房公积金</t>
    </r>
    <r>
      <rPr>
        <sz val="12"/>
        <rFont val="Times New Roman"/>
        <family val="0"/>
      </rPr>
      <t>3</t>
    </r>
    <r>
      <rPr>
        <sz val="12"/>
        <rFont val="宋体"/>
        <family val="0"/>
      </rPr>
      <t>万元，</t>
    </r>
    <r>
      <rPr>
        <sz val="12"/>
        <rFont val="Times New Roman"/>
        <family val="0"/>
      </rPr>
      <t>4.</t>
    </r>
    <r>
      <rPr>
        <sz val="12"/>
        <rFont val="宋体"/>
        <family val="0"/>
      </rPr>
      <t>检察院、法院县级绩效缴纳</t>
    </r>
    <r>
      <rPr>
        <sz val="12"/>
        <rFont val="Times New Roman"/>
        <family val="0"/>
      </rPr>
      <t>2020</t>
    </r>
    <r>
      <rPr>
        <sz val="12"/>
        <rFont val="宋体"/>
        <family val="0"/>
      </rPr>
      <t>年住房公积金</t>
    </r>
    <r>
      <rPr>
        <sz val="12"/>
        <rFont val="Times New Roman"/>
        <family val="0"/>
      </rPr>
      <t>66</t>
    </r>
    <r>
      <rPr>
        <sz val="12"/>
        <rFont val="宋体"/>
        <family val="0"/>
      </rPr>
      <t>万元。（二）压减非刚性非急需支出</t>
    </r>
    <r>
      <rPr>
        <sz val="12"/>
        <rFont val="Times New Roman"/>
        <family val="0"/>
      </rPr>
      <t>5</t>
    </r>
    <r>
      <rPr>
        <sz val="12"/>
        <rFont val="宋体"/>
        <family val="0"/>
      </rPr>
      <t>万元</t>
    </r>
    <r>
      <rPr>
        <sz val="12"/>
        <rFont val="Times New Roman"/>
        <family val="0"/>
      </rPr>
      <t xml:space="preserve"> </t>
    </r>
    <r>
      <rPr>
        <sz val="12"/>
        <rFont val="宋体"/>
        <family val="0"/>
      </rPr>
      <t>。（三）科目调剂调减</t>
    </r>
    <r>
      <rPr>
        <sz val="12"/>
        <rFont val="Times New Roman"/>
        <family val="0"/>
      </rPr>
      <t>30</t>
    </r>
    <r>
      <rPr>
        <sz val="12"/>
        <rFont val="宋体"/>
        <family val="0"/>
      </rPr>
      <t>万元。</t>
    </r>
    <r>
      <rPr>
        <sz val="12"/>
        <rFont val="Times New Roman"/>
        <family val="0"/>
      </rPr>
      <t xml:space="preserve">
         </t>
    </r>
    <r>
      <rPr>
        <sz val="12"/>
        <rFont val="宋体"/>
        <family val="0"/>
      </rPr>
      <t>二、项目支出增加</t>
    </r>
    <r>
      <rPr>
        <sz val="12"/>
        <rFont val="Times New Roman"/>
        <family val="0"/>
      </rPr>
      <t>390</t>
    </r>
    <r>
      <rPr>
        <sz val="12"/>
        <rFont val="宋体"/>
        <family val="0"/>
      </rPr>
      <t>万元。其中：</t>
    </r>
    <r>
      <rPr>
        <sz val="12"/>
        <rFont val="Times New Roman"/>
        <family val="0"/>
      </rPr>
      <t>1.</t>
    </r>
    <r>
      <rPr>
        <sz val="12"/>
        <rFont val="宋体"/>
        <family val="0"/>
      </rPr>
      <t>从年初预留科目调剂安排住建局</t>
    </r>
    <r>
      <rPr>
        <sz val="12"/>
        <rFont val="Times New Roman"/>
        <family val="0"/>
      </rPr>
      <t>2020</t>
    </r>
    <r>
      <rPr>
        <sz val="12"/>
        <rFont val="宋体"/>
        <family val="0"/>
      </rPr>
      <t>年度危房改造项目资金</t>
    </r>
    <r>
      <rPr>
        <sz val="12"/>
        <rFont val="Times New Roman"/>
        <family val="0"/>
      </rPr>
      <t>400</t>
    </r>
    <r>
      <rPr>
        <sz val="12"/>
        <rFont val="宋体"/>
        <family val="0"/>
      </rPr>
      <t>万元，</t>
    </r>
    <r>
      <rPr>
        <sz val="12"/>
        <rFont val="Times New Roman"/>
        <family val="0"/>
      </rPr>
      <t xml:space="preserve"> 2.  </t>
    </r>
    <r>
      <rPr>
        <sz val="12"/>
        <rFont val="宋体"/>
        <family val="0"/>
      </rPr>
      <t>压减非刚性非急需支出</t>
    </r>
    <r>
      <rPr>
        <sz val="12"/>
        <rFont val="Times New Roman"/>
        <family val="0"/>
      </rPr>
      <t xml:space="preserve"> 10</t>
    </r>
    <r>
      <rPr>
        <sz val="12"/>
        <rFont val="宋体"/>
        <family val="0"/>
      </rPr>
      <t>万元。</t>
    </r>
    <r>
      <rPr>
        <sz val="12"/>
        <rFont val="Times New Roman"/>
        <family val="0"/>
      </rPr>
      <t xml:space="preserve">   
        </t>
    </r>
    <r>
      <rPr>
        <sz val="12"/>
        <rFont val="宋体"/>
        <family val="0"/>
      </rPr>
      <t>三、专款支出增加</t>
    </r>
    <r>
      <rPr>
        <sz val="12"/>
        <rFont val="Times New Roman"/>
        <family val="0"/>
      </rPr>
      <t>1593</t>
    </r>
    <r>
      <rPr>
        <sz val="12"/>
        <rFont val="宋体"/>
        <family val="0"/>
      </rPr>
      <t>万元为保障性安居工程专款支出增加。</t>
    </r>
  </si>
  <si>
    <r>
      <t xml:space="preserve">222 </t>
    </r>
    <r>
      <rPr>
        <b/>
        <sz val="12"/>
        <rFont val="宋体"/>
        <family val="0"/>
      </rPr>
      <t>粮油物资储备支出</t>
    </r>
  </si>
  <si>
    <t xml:space="preserve">   专款支出调减333万元。</t>
  </si>
  <si>
    <r>
      <t>224</t>
    </r>
    <r>
      <rPr>
        <b/>
        <sz val="12"/>
        <rFont val="宋体"/>
        <family val="0"/>
      </rPr>
      <t>灾害防治及应急管理支出</t>
    </r>
  </si>
  <si>
    <t xml:space="preserve">    一、基本支出调增73万元。（一）从年初预留科目调剂增加98万元，其中：1.绩效奖励96万元，2.考核优秀1万元，3.职级公务员公务移动通讯补贴公务交通和物业补贴1万元。（二）压减非刚性非急需支出 25万元。                
    二、项目支出调减13万元，其中：1.从年初预留科目调剂安排地震烈度速报与预警系统新建融安高级中学基本站经费5万元，2.压减非刚性非急需支出18万元。 
    三、专款支出减少1093万元。</t>
  </si>
  <si>
    <r>
      <t xml:space="preserve">227 </t>
    </r>
    <r>
      <rPr>
        <b/>
        <sz val="12"/>
        <rFont val="宋体"/>
        <family val="0"/>
      </rPr>
      <t>预备费</t>
    </r>
  </si>
  <si>
    <t xml:space="preserve">    科目调剂到其他科目 </t>
  </si>
  <si>
    <r>
      <t xml:space="preserve">229 </t>
    </r>
    <r>
      <rPr>
        <b/>
        <sz val="12"/>
        <rFont val="宋体"/>
        <family val="0"/>
      </rPr>
      <t>其他支出</t>
    </r>
  </si>
  <si>
    <t xml:space="preserve">    调剂安排到其他科目</t>
  </si>
  <si>
    <r>
      <t xml:space="preserve">232 </t>
    </r>
    <r>
      <rPr>
        <b/>
        <sz val="12"/>
        <rFont val="宋体"/>
        <family val="0"/>
      </rPr>
      <t>地方债务付息支出</t>
    </r>
  </si>
  <si>
    <t xml:space="preserve">    国债付息支出</t>
  </si>
  <si>
    <r>
      <t>233</t>
    </r>
    <r>
      <rPr>
        <b/>
        <sz val="12"/>
        <rFont val="宋体"/>
        <family val="0"/>
      </rPr>
      <t>债务发行费支出</t>
    </r>
  </si>
  <si>
    <t>附表四</t>
  </si>
  <si>
    <t>融安县2021年政府性基金预算调整收支表</t>
  </si>
  <si>
    <r>
      <t xml:space="preserve">                                        </t>
    </r>
    <r>
      <rPr>
        <sz val="12"/>
        <rFont val="宋体"/>
        <family val="0"/>
      </rPr>
      <t xml:space="preserve">  单位：万元</t>
    </r>
  </si>
  <si>
    <r>
      <t>收</t>
    </r>
    <r>
      <rPr>
        <b/>
        <sz val="10"/>
        <rFont val="Times New Roman"/>
        <family val="0"/>
      </rPr>
      <t xml:space="preserve">                          </t>
    </r>
    <r>
      <rPr>
        <b/>
        <sz val="10"/>
        <rFont val="宋体"/>
        <family val="0"/>
      </rPr>
      <t>入</t>
    </r>
  </si>
  <si>
    <r>
      <t>支</t>
    </r>
    <r>
      <rPr>
        <b/>
        <sz val="10"/>
        <rFont val="宋体"/>
        <family val="0"/>
      </rPr>
      <t xml:space="preserve">                          </t>
    </r>
    <r>
      <rPr>
        <b/>
        <sz val="10"/>
        <rFont val="宋体"/>
        <family val="0"/>
      </rPr>
      <t>出</t>
    </r>
  </si>
  <si>
    <t>项          目</t>
  </si>
  <si>
    <t>2020年完成数</t>
  </si>
  <si>
    <t>2021年预算数</t>
  </si>
  <si>
    <t>2021年调整预算数</t>
  </si>
  <si>
    <t>2021年调整预算比上年决算数增减（%）</t>
  </si>
  <si>
    <t>2021年调整预算为当年预算%</t>
  </si>
  <si>
    <r>
      <t>2021</t>
    </r>
    <r>
      <rPr>
        <b/>
        <sz val="10"/>
        <rFont val="宋体"/>
        <family val="0"/>
      </rPr>
      <t>年</t>
    </r>
    <r>
      <rPr>
        <b/>
        <sz val="10"/>
        <rFont val="Times New Roman"/>
        <family val="0"/>
      </rPr>
      <t>1-10</t>
    </r>
    <r>
      <rPr>
        <b/>
        <sz val="10"/>
        <rFont val="宋体"/>
        <family val="0"/>
      </rPr>
      <t>月完成数</t>
    </r>
  </si>
  <si>
    <t>项         目</t>
  </si>
  <si>
    <r>
      <t>2020</t>
    </r>
    <r>
      <rPr>
        <b/>
        <sz val="10"/>
        <rFont val="宋体"/>
        <family val="0"/>
      </rPr>
      <t>年</t>
    </r>
    <r>
      <rPr>
        <b/>
        <sz val="10"/>
        <rFont val="Times New Roman"/>
        <family val="0"/>
      </rPr>
      <t>1-10</t>
    </r>
    <r>
      <rPr>
        <b/>
        <sz val="10"/>
        <rFont val="宋体"/>
        <family val="0"/>
      </rPr>
      <t>月完成数</t>
    </r>
  </si>
  <si>
    <t>国有土地收益基金收入</t>
  </si>
  <si>
    <t>一、文化体育与传媒支出</t>
  </si>
  <si>
    <t>农业土地开发资金收入</t>
  </si>
  <si>
    <t>二、社会保障和就业支出</t>
  </si>
  <si>
    <t>大中型水库移民后期扶持基金支出</t>
  </si>
  <si>
    <t>小型水库移民扶助基金安排的支出</t>
  </si>
  <si>
    <t>三、城乡社区支出</t>
  </si>
  <si>
    <t>国有土地使用权出让收入安排的支出</t>
  </si>
  <si>
    <t>征地和拆迁补偿支出</t>
  </si>
  <si>
    <t>八、国有土地使用权出让收入</t>
  </si>
  <si>
    <t>土地开发支出</t>
  </si>
  <si>
    <t xml:space="preserve"> 土地出让价款收入</t>
  </si>
  <si>
    <t>城市建设支出</t>
  </si>
  <si>
    <t xml:space="preserve"> 补缴的土地价款</t>
  </si>
  <si>
    <t>农村基础设施建设支出</t>
  </si>
  <si>
    <t xml:space="preserve">  划拨土地收入</t>
  </si>
  <si>
    <t>补助被征地农民支出</t>
  </si>
  <si>
    <t>缴纳新增建设用地土地有偿使用费</t>
  </si>
  <si>
    <t>土地出让业务支出</t>
  </si>
  <si>
    <t xml:space="preserve"> 其他土地出让收入</t>
  </si>
  <si>
    <t>其他国有土地使用权出让收入安排的支出</t>
  </si>
  <si>
    <t>城市基础设施配套费收入</t>
  </si>
  <si>
    <t>国有土地收益基金安排的支出</t>
  </si>
  <si>
    <t>污水处理费收入</t>
  </si>
  <si>
    <t>农业土地开发资金安排的支出</t>
  </si>
  <si>
    <t>其他政府性基金收入</t>
  </si>
  <si>
    <t>城市基础设施配套费安排的支出</t>
  </si>
  <si>
    <t xml:space="preserve"> 专项债券对应项目专项收入</t>
  </si>
  <si>
    <t>污水处理费安排的支出</t>
  </si>
  <si>
    <t>四、农林水支出</t>
  </si>
  <si>
    <t>大中型水库库区基金安排的支出</t>
  </si>
  <si>
    <t>国家重大水利工程建设基金安排的支出</t>
  </si>
  <si>
    <t>五、其他支出</t>
  </si>
  <si>
    <t>彩票公益金安排的支出</t>
  </si>
  <si>
    <t>其他政府性基金及对应专项债务收入安排的支出</t>
  </si>
  <si>
    <t>其他政府性基金安排的支出</t>
  </si>
  <si>
    <t>六、债务付息支出</t>
  </si>
  <si>
    <t>土地储备专项债券付息支出</t>
  </si>
  <si>
    <t>棚户区改造专项债券付息支出</t>
  </si>
  <si>
    <t>其他地方自行试点项目收益专项债券付息支出</t>
  </si>
  <si>
    <t>国有土地使用权出让金债务付息支出</t>
  </si>
  <si>
    <t>七、 债务发行费用支出</t>
  </si>
  <si>
    <t>八、抗疫情特别国债安排支出</t>
  </si>
  <si>
    <t>支出合计</t>
  </si>
  <si>
    <t>转移性支出</t>
  </si>
  <si>
    <t>政府性基金转移支付</t>
  </si>
  <si>
    <t>政府性基金补助支出</t>
  </si>
  <si>
    <t>政府性基金上解支出</t>
  </si>
  <si>
    <t>收入合计</t>
  </si>
  <si>
    <t>转移性收入</t>
  </si>
  <si>
    <t xml:space="preserve">    政府性基金转移收入</t>
  </si>
  <si>
    <t xml:space="preserve">    　政府性基金补助收入</t>
  </si>
  <si>
    <t xml:space="preserve">    　政府性基金上解收入</t>
  </si>
  <si>
    <t>专项债务收入</t>
  </si>
  <si>
    <t>年 终 结 转</t>
  </si>
  <si>
    <t>上年结余收入</t>
  </si>
  <si>
    <t>调出资金</t>
  </si>
  <si>
    <t>结转下年</t>
  </si>
  <si>
    <t>收 入 总 计</t>
  </si>
  <si>
    <t>附表五</t>
  </si>
  <si>
    <t>融安县2021年政府性基金预算支出调整表</t>
  </si>
  <si>
    <t>单位：万元</t>
  </si>
  <si>
    <r>
      <t>项</t>
    </r>
    <r>
      <rPr>
        <b/>
        <sz val="14"/>
        <rFont val="Times New Roman"/>
        <family val="0"/>
      </rPr>
      <t xml:space="preserve">           </t>
    </r>
    <r>
      <rPr>
        <b/>
        <sz val="14"/>
        <rFont val="宋体"/>
        <family val="0"/>
      </rPr>
      <t>目</t>
    </r>
  </si>
  <si>
    <r>
      <t>2021</t>
    </r>
    <r>
      <rPr>
        <b/>
        <sz val="14"/>
        <rFont val="宋体"/>
        <family val="0"/>
      </rPr>
      <t>年年初预算数</t>
    </r>
  </si>
  <si>
    <r>
      <t>2021</t>
    </r>
    <r>
      <rPr>
        <b/>
        <sz val="14"/>
        <rFont val="宋体"/>
        <family val="0"/>
      </rPr>
      <t>年调整预算</t>
    </r>
  </si>
  <si>
    <t>调整后与预算增减数</t>
  </si>
  <si>
    <r>
      <t>比年初预算</t>
    </r>
    <r>
      <rPr>
        <b/>
        <sz val="12"/>
        <rFont val="Times New Roman"/>
        <family val="0"/>
      </rPr>
      <t xml:space="preserve"> +</t>
    </r>
    <r>
      <rPr>
        <b/>
        <sz val="12"/>
        <rFont val="宋体"/>
        <family val="0"/>
      </rPr>
      <t>、-（%）</t>
    </r>
  </si>
  <si>
    <r>
      <t>支</t>
    </r>
    <r>
      <rPr>
        <b/>
        <sz val="14"/>
        <rFont val="Times New Roman"/>
        <family val="0"/>
      </rPr>
      <t xml:space="preserve">    </t>
    </r>
    <r>
      <rPr>
        <b/>
        <sz val="14"/>
        <rFont val="宋体"/>
        <family val="0"/>
      </rPr>
      <t>出    方    向</t>
    </r>
  </si>
  <si>
    <r>
      <t>支</t>
    </r>
    <r>
      <rPr>
        <b/>
        <sz val="12"/>
        <rFont val="Times New Roman"/>
        <family val="0"/>
      </rPr>
      <t xml:space="preserve">  </t>
    </r>
    <r>
      <rPr>
        <b/>
        <sz val="12"/>
        <rFont val="黑体"/>
        <family val="0"/>
      </rPr>
      <t>出</t>
    </r>
    <r>
      <rPr>
        <b/>
        <sz val="12"/>
        <rFont val="Times New Roman"/>
        <family val="0"/>
      </rPr>
      <t xml:space="preserve">  </t>
    </r>
    <r>
      <rPr>
        <b/>
        <sz val="12"/>
        <rFont val="黑体"/>
        <family val="0"/>
      </rPr>
      <t>合</t>
    </r>
    <r>
      <rPr>
        <b/>
        <sz val="12"/>
        <rFont val="Times New Roman"/>
        <family val="0"/>
      </rPr>
      <t xml:space="preserve">  </t>
    </r>
    <r>
      <rPr>
        <b/>
        <sz val="12"/>
        <rFont val="黑体"/>
        <family val="0"/>
      </rPr>
      <t>计</t>
    </r>
  </si>
  <si>
    <t>207文化旅游体育与传媒支出</t>
  </si>
  <si>
    <t>为上级专款支出调减54万元。</t>
  </si>
  <si>
    <t>208社会保障和就业支出</t>
  </si>
  <si>
    <t>为专款支出调减。</t>
  </si>
  <si>
    <r>
      <t>支出减少</t>
    </r>
    <r>
      <rPr>
        <b/>
        <sz val="12"/>
        <rFont val="Times New Roman"/>
        <family val="0"/>
      </rPr>
      <t>62843</t>
    </r>
    <r>
      <rPr>
        <b/>
        <sz val="12"/>
        <rFont val="宋体"/>
        <family val="0"/>
      </rPr>
      <t>万元。其中：</t>
    </r>
    <r>
      <rPr>
        <b/>
        <sz val="12"/>
        <rFont val="Times New Roman"/>
        <family val="0"/>
      </rPr>
      <t xml:space="preserve"> 1. </t>
    </r>
    <r>
      <rPr>
        <b/>
        <sz val="12"/>
        <rFont val="宋体"/>
        <family val="0"/>
      </rPr>
      <t>国有土地使用权出让收入安排的支出调减</t>
    </r>
    <r>
      <rPr>
        <b/>
        <sz val="12"/>
        <rFont val="Times New Roman"/>
        <family val="0"/>
      </rPr>
      <t>61219</t>
    </r>
    <r>
      <rPr>
        <b/>
        <sz val="12"/>
        <rFont val="宋体"/>
        <family val="0"/>
      </rPr>
      <t>万元，</t>
    </r>
    <r>
      <rPr>
        <b/>
        <sz val="12"/>
        <rFont val="Times New Roman"/>
        <family val="0"/>
      </rPr>
      <t xml:space="preserve"> 2</t>
    </r>
    <r>
      <rPr>
        <b/>
        <sz val="12"/>
        <rFont val="宋体"/>
        <family val="0"/>
      </rPr>
      <t>.</t>
    </r>
    <r>
      <rPr>
        <b/>
        <sz val="12"/>
        <rFont val="Times New Roman"/>
        <family val="0"/>
      </rPr>
      <t xml:space="preserve"> </t>
    </r>
    <r>
      <rPr>
        <b/>
        <sz val="12"/>
        <rFont val="宋体"/>
        <family val="0"/>
      </rPr>
      <t>国有土地收益基金安排支出增加</t>
    </r>
    <r>
      <rPr>
        <b/>
        <sz val="12"/>
        <rFont val="Times New Roman"/>
        <family val="0"/>
      </rPr>
      <t>35</t>
    </r>
    <r>
      <rPr>
        <b/>
        <sz val="12"/>
        <rFont val="宋体"/>
        <family val="0"/>
      </rPr>
      <t>万元，</t>
    </r>
    <r>
      <rPr>
        <b/>
        <sz val="12"/>
        <rFont val="Times New Roman"/>
        <family val="0"/>
      </rPr>
      <t>3.</t>
    </r>
    <r>
      <rPr>
        <b/>
        <sz val="12"/>
        <rFont val="宋体"/>
        <family val="0"/>
      </rPr>
      <t>农业土地开发资金安排支出减少</t>
    </r>
    <r>
      <rPr>
        <b/>
        <sz val="12"/>
        <rFont val="Times New Roman"/>
        <family val="0"/>
      </rPr>
      <t>1635</t>
    </r>
    <r>
      <rPr>
        <b/>
        <sz val="12"/>
        <rFont val="宋体"/>
        <family val="0"/>
      </rPr>
      <t>万元，</t>
    </r>
    <r>
      <rPr>
        <b/>
        <sz val="12"/>
        <rFont val="Times New Roman"/>
        <family val="0"/>
      </rPr>
      <t>4.</t>
    </r>
    <r>
      <rPr>
        <b/>
        <sz val="12"/>
        <rFont val="宋体"/>
        <family val="0"/>
      </rPr>
      <t>城市基础设施配套费安排支出增支</t>
    </r>
    <r>
      <rPr>
        <b/>
        <sz val="12"/>
        <rFont val="Times New Roman"/>
        <family val="0"/>
      </rPr>
      <t>957</t>
    </r>
    <r>
      <rPr>
        <b/>
        <sz val="12"/>
        <rFont val="宋体"/>
        <family val="0"/>
      </rPr>
      <t>万元，</t>
    </r>
    <r>
      <rPr>
        <b/>
        <sz val="12"/>
        <rFont val="Times New Roman"/>
        <family val="0"/>
      </rPr>
      <t>5.</t>
    </r>
    <r>
      <rPr>
        <b/>
        <sz val="12"/>
        <rFont val="宋体"/>
        <family val="0"/>
      </rPr>
      <t>污水处理费安排支出减少</t>
    </r>
    <r>
      <rPr>
        <b/>
        <sz val="12"/>
        <rFont val="Times New Roman"/>
        <family val="0"/>
      </rPr>
      <t>981</t>
    </r>
    <r>
      <rPr>
        <b/>
        <sz val="12"/>
        <rFont val="宋体"/>
        <family val="0"/>
      </rPr>
      <t>万元</t>
    </r>
    <r>
      <rPr>
        <b/>
        <sz val="12"/>
        <rFont val="Times New Roman"/>
        <family val="0"/>
      </rPr>
      <t xml:space="preserve"> </t>
    </r>
    <r>
      <rPr>
        <b/>
        <sz val="12"/>
        <rFont val="宋体"/>
        <family val="0"/>
      </rPr>
      <t>。</t>
    </r>
    <r>
      <rPr>
        <b/>
        <sz val="12"/>
        <rFont val="Times New Roman"/>
        <family val="0"/>
      </rPr>
      <t xml:space="preserve">
      </t>
    </r>
  </si>
  <si>
    <r>
      <t>213</t>
    </r>
    <r>
      <rPr>
        <b/>
        <sz val="12"/>
        <rFont val="宋体"/>
        <family val="0"/>
      </rPr>
      <t>农林水支出</t>
    </r>
  </si>
  <si>
    <t>为专款支出减少。</t>
  </si>
  <si>
    <t>229其他支出</t>
  </si>
  <si>
    <t>支出增加14802万元，其中：1.彩票公益金安排专款支出减少180万元，2.2021年第五批新增政府专项债务安排东圩水厂至浮石镇水厂输水工程5000万元，县人民医院内科住院综合楼项目5000万元，县人民医院外科住院综合楼建设项目5000万元。</t>
  </si>
  <si>
    <t>232债务付息支出</t>
  </si>
  <si>
    <t>增加专项债券付息支出减少。</t>
  </si>
  <si>
    <t>233债务发行费用支出</t>
  </si>
  <si>
    <t>专项债务发行费支出增加。</t>
  </si>
  <si>
    <t>附表六</t>
  </si>
  <si>
    <t>融安县2021年社会保险基金预算调整表</t>
  </si>
  <si>
    <t xml:space="preserve">                单位：万元</t>
  </si>
  <si>
    <r>
      <rPr>
        <b/>
        <sz val="12"/>
        <rFont val="宋体"/>
        <family val="0"/>
      </rPr>
      <t>2020</t>
    </r>
    <r>
      <rPr>
        <b/>
        <sz val="14"/>
        <rFont val="宋体"/>
        <family val="0"/>
      </rPr>
      <t>年完成数</t>
    </r>
  </si>
  <si>
    <r>
      <t>2021</t>
    </r>
    <r>
      <rPr>
        <b/>
        <sz val="14"/>
        <rFont val="宋体"/>
        <family val="0"/>
      </rPr>
      <t>年</t>
    </r>
    <r>
      <rPr>
        <b/>
        <sz val="14"/>
        <rFont val="Times New Roman"/>
        <family val="0"/>
      </rPr>
      <t>1-10</t>
    </r>
    <r>
      <rPr>
        <b/>
        <sz val="14"/>
        <rFont val="宋体"/>
        <family val="0"/>
      </rPr>
      <t>月执行数</t>
    </r>
  </si>
  <si>
    <t>比年初预算增减金额</t>
  </si>
  <si>
    <r>
      <rPr>
        <b/>
        <sz val="14"/>
        <rFont val="宋体"/>
        <family val="0"/>
      </rPr>
      <t>比年初预算增减（</t>
    </r>
    <r>
      <rPr>
        <b/>
        <sz val="14"/>
        <rFont val="Times New Roman"/>
        <family val="0"/>
      </rPr>
      <t>%</t>
    </r>
    <r>
      <rPr>
        <b/>
        <sz val="14"/>
        <rFont val="宋体"/>
        <family val="0"/>
      </rPr>
      <t>）</t>
    </r>
  </si>
  <si>
    <t>合计</t>
  </si>
  <si>
    <t>城乡养老</t>
  </si>
  <si>
    <t>机关养老</t>
  </si>
  <si>
    <r>
      <t xml:space="preserve">  2</t>
    </r>
    <r>
      <rPr>
        <b/>
        <sz val="12"/>
        <rFont val="宋体"/>
        <family val="0"/>
      </rPr>
      <t>、营业税</t>
    </r>
  </si>
  <si>
    <r>
      <t xml:space="preserve">  3</t>
    </r>
    <r>
      <rPr>
        <b/>
        <sz val="12"/>
        <rFont val="宋体"/>
        <family val="0"/>
      </rPr>
      <t>、企业所得税</t>
    </r>
  </si>
  <si>
    <r>
      <t xml:space="preserve">  4</t>
    </r>
    <r>
      <rPr>
        <b/>
        <sz val="12"/>
        <rFont val="宋体"/>
        <family val="0"/>
      </rPr>
      <t>、个人所得税</t>
    </r>
  </si>
  <si>
    <r>
      <t xml:space="preserve">  5</t>
    </r>
    <r>
      <rPr>
        <b/>
        <sz val="12"/>
        <rFont val="宋体"/>
        <family val="0"/>
      </rPr>
      <t>、城市维护建设税</t>
    </r>
  </si>
  <si>
    <r>
      <t xml:space="preserve">  6</t>
    </r>
    <r>
      <rPr>
        <b/>
        <sz val="12"/>
        <rFont val="宋体"/>
        <family val="0"/>
      </rPr>
      <t>、教育费附加收入</t>
    </r>
  </si>
  <si>
    <t>一、收入</t>
  </si>
  <si>
    <r>
      <t xml:space="preserve">    </t>
    </r>
    <r>
      <rPr>
        <sz val="12"/>
        <color indexed="8"/>
        <rFont val="宋体"/>
        <family val="0"/>
      </rPr>
      <t>其中：</t>
    </r>
    <r>
      <rPr>
        <sz val="12"/>
        <color indexed="8"/>
        <rFont val="Times New Roman"/>
        <family val="0"/>
      </rPr>
      <t xml:space="preserve"> </t>
    </r>
    <r>
      <rPr>
        <sz val="12"/>
        <color indexed="8"/>
        <rFont val="宋体"/>
        <family val="0"/>
      </rPr>
      <t>1.</t>
    </r>
    <r>
      <rPr>
        <sz val="12"/>
        <color indexed="8"/>
        <rFont val="宋体"/>
        <family val="0"/>
      </rPr>
      <t>保险费收入</t>
    </r>
  </si>
  <si>
    <r>
      <t xml:space="preserve">               </t>
    </r>
    <r>
      <rPr>
        <sz val="12"/>
        <color indexed="8"/>
        <rFont val="宋体"/>
        <family val="0"/>
      </rPr>
      <t xml:space="preserve"> 2.</t>
    </r>
    <r>
      <rPr>
        <sz val="12"/>
        <color indexed="8"/>
        <rFont val="宋体"/>
        <family val="0"/>
      </rPr>
      <t>集体补助收入</t>
    </r>
  </si>
  <si>
    <r>
      <t xml:space="preserve">             </t>
    </r>
    <r>
      <rPr>
        <sz val="12"/>
        <color indexed="8"/>
        <rFont val="宋体"/>
        <family val="0"/>
      </rPr>
      <t xml:space="preserve">  3.</t>
    </r>
    <r>
      <rPr>
        <sz val="12"/>
        <color indexed="8"/>
        <rFont val="宋体"/>
        <family val="0"/>
      </rPr>
      <t>利息收入</t>
    </r>
  </si>
  <si>
    <r>
      <t xml:space="preserve">               </t>
    </r>
    <r>
      <rPr>
        <sz val="12"/>
        <color indexed="8"/>
        <rFont val="宋体"/>
        <family val="0"/>
      </rPr>
      <t xml:space="preserve"> 4.</t>
    </r>
    <r>
      <rPr>
        <sz val="12"/>
        <color indexed="8"/>
        <rFont val="宋体"/>
        <family val="0"/>
      </rPr>
      <t>财政补贴收入</t>
    </r>
  </si>
  <si>
    <r>
      <t xml:space="preserve">         </t>
    </r>
    <r>
      <rPr>
        <sz val="12"/>
        <color indexed="8"/>
        <rFont val="宋体"/>
        <family val="0"/>
      </rPr>
      <t xml:space="preserve"> 5.</t>
    </r>
    <r>
      <rPr>
        <sz val="12"/>
        <color indexed="8"/>
        <rFont val="宋体"/>
        <family val="0"/>
      </rPr>
      <t>委托投资收益</t>
    </r>
  </si>
  <si>
    <r>
      <t xml:space="preserve">                 </t>
    </r>
    <r>
      <rPr>
        <sz val="12"/>
        <color indexed="8"/>
        <rFont val="宋体"/>
        <family val="0"/>
      </rPr>
      <t>6.</t>
    </r>
    <r>
      <rPr>
        <sz val="12"/>
        <color indexed="8"/>
        <rFont val="宋体"/>
        <family val="0"/>
      </rPr>
      <t>其他收入</t>
    </r>
  </si>
  <si>
    <r>
      <t xml:space="preserve">               </t>
    </r>
    <r>
      <rPr>
        <sz val="12"/>
        <color indexed="8"/>
        <rFont val="宋体"/>
        <family val="0"/>
      </rPr>
      <t xml:space="preserve"> 7.</t>
    </r>
    <r>
      <rPr>
        <sz val="12"/>
        <color indexed="8"/>
        <rFont val="宋体"/>
        <family val="0"/>
      </rPr>
      <t>转移收入</t>
    </r>
  </si>
  <si>
    <t>二、支出</t>
  </si>
  <si>
    <r>
      <t xml:space="preserve"> </t>
    </r>
    <r>
      <rPr>
        <sz val="12"/>
        <color indexed="8"/>
        <rFont val="宋体"/>
        <family val="0"/>
      </rPr>
      <t>其中：</t>
    </r>
    <r>
      <rPr>
        <sz val="12"/>
        <color indexed="8"/>
        <rFont val="宋体"/>
        <family val="0"/>
      </rPr>
      <t>1.</t>
    </r>
    <r>
      <rPr>
        <sz val="12"/>
        <color indexed="8"/>
        <rFont val="宋体"/>
        <family val="0"/>
      </rPr>
      <t>社会保险待遇支出</t>
    </r>
  </si>
  <si>
    <r>
      <t xml:space="preserve">    </t>
    </r>
    <r>
      <rPr>
        <sz val="12"/>
        <rFont val="宋体"/>
        <family val="0"/>
      </rPr>
      <t xml:space="preserve">   2.</t>
    </r>
    <r>
      <rPr>
        <sz val="12"/>
        <color indexed="8"/>
        <rFont val="宋体"/>
        <family val="0"/>
      </rPr>
      <t>丧葬抚恤补助支出</t>
    </r>
  </si>
  <si>
    <r>
      <t xml:space="preserve">      3.</t>
    </r>
    <r>
      <rPr>
        <sz val="12"/>
        <color indexed="8"/>
        <rFont val="宋体"/>
        <family val="0"/>
      </rPr>
      <t>其他支出</t>
    </r>
  </si>
  <si>
    <r>
      <t xml:space="preserve">      4.</t>
    </r>
    <r>
      <rPr>
        <sz val="12"/>
        <color indexed="8"/>
        <rFont val="宋体"/>
        <family val="0"/>
      </rPr>
      <t>转移支出</t>
    </r>
  </si>
  <si>
    <t>三、上年结余</t>
  </si>
  <si>
    <t>四、本年收支结余</t>
  </si>
  <si>
    <t>五、年末滚存结余</t>
  </si>
  <si>
    <t>说明：财政补贴收入比年初预算减少的原因是因为当年征收的保费收入增加，保费收入可用于待遇支出，故财政补贴收入减少；机关养老的转移收入增加是年初没有预计军转人数，军转人员多数进入事业单位并进行机关事业单位养老保险的缴费。城乡养老社会保险待遇支出减少是因为没有进行资格认证的人数增多；机关养老社会保险待遇支出减少是因为年初预算有历年重算人数多，而实际人数减少。</t>
  </si>
  <si>
    <t>附表七</t>
  </si>
  <si>
    <t xml:space="preserve"> 2021年国有资本经营预算收支调整表</t>
  </si>
  <si>
    <t xml:space="preserve">              金额单位：万元</t>
  </si>
  <si>
    <r>
      <t>收</t>
    </r>
    <r>
      <rPr>
        <b/>
        <sz val="16"/>
        <rFont val="Times New Roman"/>
        <family val="0"/>
      </rPr>
      <t xml:space="preserve">          </t>
    </r>
    <r>
      <rPr>
        <b/>
        <sz val="16"/>
        <rFont val="宋体"/>
        <family val="0"/>
      </rPr>
      <t>入</t>
    </r>
  </si>
  <si>
    <r>
      <t>支</t>
    </r>
    <r>
      <rPr>
        <b/>
        <sz val="16"/>
        <rFont val="Times New Roman"/>
        <family val="0"/>
      </rPr>
      <t xml:space="preserve">          </t>
    </r>
    <r>
      <rPr>
        <b/>
        <sz val="16"/>
        <rFont val="宋体"/>
        <family val="0"/>
      </rPr>
      <t>出</t>
    </r>
  </si>
  <si>
    <r>
      <t>项</t>
    </r>
    <r>
      <rPr>
        <b/>
        <sz val="11"/>
        <rFont val="Times New Roman"/>
        <family val="0"/>
      </rPr>
      <t xml:space="preserve">        </t>
    </r>
    <r>
      <rPr>
        <b/>
        <sz val="11"/>
        <rFont val="宋体"/>
        <family val="0"/>
      </rPr>
      <t>目</t>
    </r>
  </si>
  <si>
    <t>2021年预算调整数</t>
  </si>
  <si>
    <t>比上年增减%</t>
  </si>
  <si>
    <t>比年初预算增减（%）</t>
  </si>
  <si>
    <t>一、利润收入</t>
  </si>
  <si>
    <t>一、解决历史遗留问题及改革成本支出</t>
  </si>
  <si>
    <t>二、股利、股息收入</t>
  </si>
  <si>
    <t>二、国有企业资本金注入</t>
  </si>
  <si>
    <t>三、产权转让收入</t>
  </si>
  <si>
    <t>三、国有企业政策性补贴</t>
  </si>
  <si>
    <t>四、清算收入</t>
  </si>
  <si>
    <t>四、金融国有资本经营预算支出</t>
  </si>
  <si>
    <t>五、国有资本经营预算转移支付收入</t>
  </si>
  <si>
    <t>五、调出资金</t>
  </si>
  <si>
    <t>六、其他国有资本经营预算收入</t>
  </si>
  <si>
    <t>六、国有资本经营预算转移支付支出</t>
  </si>
  <si>
    <t>七、其他国有资本经营预算支出</t>
  </si>
  <si>
    <t>本年收入合计</t>
  </si>
  <si>
    <t>本年支出合计</t>
  </si>
  <si>
    <t>上年结转</t>
  </si>
  <si>
    <r>
      <t>收</t>
    </r>
    <r>
      <rPr>
        <sz val="10"/>
        <rFont val="Times New Roman"/>
        <family val="0"/>
      </rPr>
      <t xml:space="preserve"> </t>
    </r>
    <r>
      <rPr>
        <sz val="10"/>
        <rFont val="宋体"/>
        <family val="0"/>
      </rPr>
      <t>入</t>
    </r>
    <r>
      <rPr>
        <sz val="10"/>
        <rFont val="Times New Roman"/>
        <family val="0"/>
      </rPr>
      <t xml:space="preserve"> </t>
    </r>
    <r>
      <rPr>
        <sz val="10"/>
        <rFont val="宋体"/>
        <family val="0"/>
      </rPr>
      <t>总</t>
    </r>
    <r>
      <rPr>
        <sz val="10"/>
        <rFont val="Times New Roman"/>
        <family val="0"/>
      </rPr>
      <t xml:space="preserve"> </t>
    </r>
    <r>
      <rPr>
        <sz val="10"/>
        <rFont val="宋体"/>
        <family val="0"/>
      </rPr>
      <t>计</t>
    </r>
  </si>
  <si>
    <r>
      <t>支</t>
    </r>
    <r>
      <rPr>
        <sz val="10"/>
        <rFont val="Times New Roman"/>
        <family val="0"/>
      </rPr>
      <t xml:space="preserve"> </t>
    </r>
    <r>
      <rPr>
        <sz val="10"/>
        <rFont val="宋体"/>
        <family val="0"/>
      </rPr>
      <t>出</t>
    </r>
    <r>
      <rPr>
        <sz val="10"/>
        <rFont val="Times New Roman"/>
        <family val="0"/>
      </rPr>
      <t xml:space="preserve"> </t>
    </r>
    <r>
      <rPr>
        <sz val="10"/>
        <rFont val="宋体"/>
        <family val="0"/>
      </rPr>
      <t>总</t>
    </r>
    <r>
      <rPr>
        <sz val="10"/>
        <rFont val="Times New Roman"/>
        <family val="0"/>
      </rPr>
      <t xml:space="preserve"> </t>
    </r>
    <r>
      <rPr>
        <sz val="10"/>
        <rFont val="宋体"/>
        <family val="0"/>
      </rPr>
      <t>计</t>
    </r>
  </si>
  <si>
    <t>附表八</t>
  </si>
  <si>
    <t>2021年融安县债务限额和余额情况表</t>
  </si>
  <si>
    <t>项目名称</t>
  </si>
  <si>
    <t>年初债务余额</t>
  </si>
  <si>
    <t>期末债务余额</t>
  </si>
  <si>
    <t>年度限额</t>
  </si>
  <si>
    <t>限额使用比例</t>
  </si>
  <si>
    <t>未下达</t>
  </si>
  <si>
    <t>一般债务</t>
  </si>
  <si>
    <t>专项债务</t>
  </si>
  <si>
    <t>附表九</t>
  </si>
  <si>
    <t>融安县2021年政府新增债券资金安排使用表</t>
  </si>
  <si>
    <t>地方自行安排项目</t>
  </si>
  <si>
    <t>政府性基金预算支出功能分类科目</t>
  </si>
  <si>
    <t>合  计</t>
  </si>
  <si>
    <t>一、水库安全运行（一般债券）</t>
  </si>
  <si>
    <t>融安县小型水库安全运行</t>
  </si>
  <si>
    <t>二、交通基础设施（一般债券）</t>
  </si>
  <si>
    <t>融安县三坡至古板三级公路</t>
  </si>
  <si>
    <t>融安县长安至大坡公路项目</t>
  </si>
  <si>
    <t>三、再融资债券资金（一般债券）</t>
  </si>
  <si>
    <t>用于偿还到期地方政府债券本金</t>
  </si>
  <si>
    <t>四、社会事业（专项债券）</t>
  </si>
  <si>
    <t>融安县城东圩水厂至浮石镇水厂输水工程</t>
  </si>
  <si>
    <t>融安县人民医院内科住院综合楼项目</t>
  </si>
  <si>
    <t>融安县人民医院外科住院综合楼建设项目</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</si>
</sst>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 #,##0.00_-;_-&quot;$&quot;\ * #,##0.00\-;_-&quot;$&quot;\ * &quot;-&quot;??_-;_-@_-"/>
    <numFmt numFmtId="177" formatCode="yy\.mm\.dd"/>
    <numFmt numFmtId="178" formatCode="\$#,##0;\(\$#,##0\)"/>
    <numFmt numFmtId="179" formatCode="_-&quot;$&quot;* #,##0_-;\-&quot;$&quot;* #,##0_-;_-&quot;$&quot;* &quot;-&quot;_-;_-@_-"/>
    <numFmt numFmtId="180" formatCode="&quot;$&quot;#,##0_);[Red]\(&quot;$&quot;#,##0\)"/>
    <numFmt numFmtId="181" formatCode="_-&quot;$&quot;\ * #,##0_-;_-&quot;$&quot;\ * #,##0\-;_-&quot;$&quot;\ * &quot;-&quot;_-;_-@_-"/>
    <numFmt numFmtId="182" formatCode="#,##0.0_);\(#,##0.0\)"/>
    <numFmt numFmtId="183" formatCode="\$#,##0.00;\(\$#,##0.00\)"/>
    <numFmt numFmtId="184" formatCode="0.0"/>
    <numFmt numFmtId="185" formatCode="_(&quot;$&quot;* #,##0.00_);_(&quot;$&quot;* \(#,##0.00\);_(&quot;$&quot;* &quot;-&quot;??_);_(@_)"/>
    <numFmt numFmtId="186" formatCode="_-* #,##0.00&quot;$&quot;_-;\-* #,##0.00&quot;$&quot;_-;_-* &quot;-&quot;??&quot;$&quot;_-;_-@_-"/>
    <numFmt numFmtId="187" formatCode="#,##0;\-#,##0;&quot;-&quot;"/>
    <numFmt numFmtId="188" formatCode="_-* #,##0&quot;$&quot;_-;\-* #,##0&quot;$&quot;_-;_-* &quot;-&quot;&quot;$&quot;_-;_-@_-"/>
    <numFmt numFmtId="189" formatCode="_(&quot;$&quot;* #,##0_);_(&quot;$&quot;* \(#,##0\);_(&quot;$&quot;* &quot;-&quot;_);_(@_)"/>
    <numFmt numFmtId="190" formatCode="&quot;$&quot;\ #,##0.00_-;[Red]&quot;$&quot;\ #,##0.00\-"/>
    <numFmt numFmtId="191" formatCode="&quot;$&quot;\ #,##0_-;[Red]&quot;$&quot;\ #,##0\-"/>
    <numFmt numFmtId="192" formatCode="_-* #,##0.00_-;\-* #,##0.00_-;_-* &quot;-&quot;??_-;_-@_-"/>
    <numFmt numFmtId="193" formatCode="#,##0;\(#,##0\)"/>
    <numFmt numFmtId="194" formatCode="&quot;$&quot;#,##0.00_);[Red]\(&quot;$&quot;#,##0.00\)"/>
    <numFmt numFmtId="195" formatCode="#\ ??/??"/>
    <numFmt numFmtId="196" formatCode="_-* #,##0_$_-;\-* #,##0_$_-;_-* &quot;-&quot;_$_-;_-@_-"/>
    <numFmt numFmtId="197" formatCode="_-* #,##0.00_$_-;\-* #,##0.00_$_-;_-* &quot;-&quot;??_$_-;_-@_-"/>
    <numFmt numFmtId="198" formatCode="#,##0_);[Red]\(#,##0\)"/>
    <numFmt numFmtId="199" formatCode="#,##0_ "/>
    <numFmt numFmtId="200" formatCode="#,##0.00_ "/>
    <numFmt numFmtId="201" formatCode="_ * #,##0_ ;_ * \-#,##0_ ;_ * &quot;-&quot;??_ ;_ @_ "/>
    <numFmt numFmtId="202" formatCode="0.00_ "/>
    <numFmt numFmtId="203" formatCode="#,##0_ ;[Red]\-#,##0\ "/>
    <numFmt numFmtId="204" formatCode="0_);[Red]\(0\)"/>
    <numFmt numFmtId="205" formatCode="yyyy&quot;年&quot;m&quot;月&quot;d&quot;日&quot;;@"/>
  </numFmts>
  <fonts count="121">
    <font>
      <sz val="9"/>
      <name val="宋体"/>
      <family val="0"/>
    </font>
    <font>
      <sz val="11"/>
      <name val="宋体"/>
      <family val="0"/>
    </font>
    <font>
      <sz val="14"/>
      <color indexed="8"/>
      <name val="宋体"/>
      <family val="0"/>
    </font>
    <font>
      <sz val="11"/>
      <color indexed="8"/>
      <name val="宋体"/>
      <family val="0"/>
    </font>
    <font>
      <b/>
      <sz val="12"/>
      <name val="宋体"/>
      <family val="0"/>
    </font>
    <font>
      <sz val="20"/>
      <color indexed="8"/>
      <name val="方正小标宋简体"/>
      <family val="0"/>
    </font>
    <font>
      <sz val="12"/>
      <color indexed="8"/>
      <name val="宋体"/>
      <family val="0"/>
    </font>
    <font>
      <b/>
      <sz val="14"/>
      <color indexed="8"/>
      <name val="宋体"/>
      <family val="0"/>
    </font>
    <font>
      <b/>
      <sz val="11"/>
      <color indexed="8"/>
      <name val="宋体"/>
      <family val="0"/>
    </font>
    <font>
      <sz val="12"/>
      <name val="宋体"/>
      <family val="0"/>
    </font>
    <font>
      <b/>
      <sz val="16"/>
      <color indexed="8"/>
      <name val="宋体"/>
      <family val="0"/>
    </font>
    <font>
      <sz val="16"/>
      <color indexed="8"/>
      <name val="宋体"/>
      <family val="0"/>
    </font>
    <font>
      <b/>
      <sz val="10"/>
      <name val="Times New Roman"/>
      <family val="0"/>
    </font>
    <font>
      <b/>
      <sz val="14"/>
      <name val="Times New Roman"/>
      <family val="0"/>
    </font>
    <font>
      <b/>
      <sz val="12"/>
      <name val="Times New Roman"/>
      <family val="0"/>
    </font>
    <font>
      <sz val="12"/>
      <name val="Times New Roman"/>
      <family val="0"/>
    </font>
    <font>
      <sz val="10"/>
      <name val="Times New Roman"/>
      <family val="0"/>
    </font>
    <font>
      <b/>
      <sz val="18"/>
      <name val="Times New Roman"/>
      <family val="0"/>
    </font>
    <font>
      <b/>
      <sz val="11"/>
      <color indexed="10"/>
      <name val="宋体"/>
      <family val="0"/>
    </font>
    <font>
      <b/>
      <sz val="16"/>
      <name val="宋体"/>
      <family val="0"/>
    </font>
    <font>
      <b/>
      <sz val="11"/>
      <name val="宋体"/>
      <family val="0"/>
    </font>
    <font>
      <sz val="10"/>
      <name val="宋体"/>
      <family val="0"/>
    </font>
    <font>
      <b/>
      <sz val="12"/>
      <color indexed="10"/>
      <name val="宋体"/>
      <family val="0"/>
    </font>
    <font>
      <b/>
      <sz val="10"/>
      <name val="宋体"/>
      <family val="0"/>
    </font>
    <font>
      <b/>
      <sz val="14"/>
      <name val="宋体"/>
      <family val="0"/>
    </font>
    <font>
      <b/>
      <sz val="9"/>
      <name val="宋体"/>
      <family val="0"/>
    </font>
    <font>
      <sz val="12"/>
      <color indexed="8"/>
      <name val="Times New Roman"/>
      <family val="0"/>
    </font>
    <font>
      <sz val="11"/>
      <name val="Times New Roman"/>
      <family val="0"/>
    </font>
    <font>
      <sz val="18"/>
      <name val="Times New Roman"/>
      <family val="0"/>
    </font>
    <font>
      <b/>
      <sz val="28"/>
      <name val="Times New Roman"/>
      <family val="0"/>
    </font>
    <font>
      <sz val="20"/>
      <name val="方正小标宋简体"/>
      <family val="0"/>
    </font>
    <font>
      <sz val="20"/>
      <name val="宋体"/>
      <family val="0"/>
    </font>
    <font>
      <b/>
      <sz val="12"/>
      <name val="黑体"/>
      <family val="0"/>
    </font>
    <font>
      <b/>
      <sz val="11"/>
      <name val="Times New Roman"/>
      <family val="0"/>
    </font>
    <font>
      <sz val="22"/>
      <name val="方正小标宋简体"/>
      <family val="0"/>
    </font>
    <font>
      <sz val="10"/>
      <name val="仿宋_GB2312"/>
      <family val="0"/>
    </font>
    <font>
      <sz val="10"/>
      <color indexed="8"/>
      <name val="仿宋_GB2312"/>
      <family val="0"/>
    </font>
    <font>
      <b/>
      <sz val="10"/>
      <name val="仿宋_GB2312"/>
      <family val="0"/>
    </font>
    <font>
      <sz val="10"/>
      <color indexed="10"/>
      <name val="仿宋_GB2312"/>
      <family val="0"/>
    </font>
    <font>
      <sz val="28"/>
      <name val="Times New Roman"/>
      <family val="0"/>
    </font>
    <font>
      <sz val="14"/>
      <name val="Times New Roman"/>
      <family val="0"/>
    </font>
    <font>
      <sz val="12"/>
      <name val="黑体"/>
      <family val="0"/>
    </font>
    <font>
      <b/>
      <sz val="12"/>
      <color indexed="8"/>
      <name val="Times New Roman"/>
      <family val="0"/>
    </font>
    <font>
      <b/>
      <sz val="12"/>
      <color indexed="10"/>
      <name val="Times New Roman"/>
      <family val="0"/>
    </font>
    <font>
      <sz val="14"/>
      <name val="宋体"/>
      <family val="0"/>
    </font>
    <font>
      <sz val="9"/>
      <color indexed="10"/>
      <name val="宋体"/>
      <family val="0"/>
    </font>
    <font>
      <sz val="10"/>
      <color indexed="8"/>
      <name val="宋体"/>
      <family val="0"/>
    </font>
    <font>
      <sz val="10"/>
      <color indexed="8"/>
      <name val="Times New Roman"/>
      <family val="0"/>
    </font>
    <font>
      <sz val="11"/>
      <color indexed="8"/>
      <name val="Times New Roman"/>
      <family val="0"/>
    </font>
    <font>
      <sz val="11"/>
      <color indexed="10"/>
      <name val="Times New Roman"/>
      <family val="0"/>
    </font>
    <font>
      <sz val="12"/>
      <color indexed="10"/>
      <name val="Times New Roman"/>
      <family val="0"/>
    </font>
    <font>
      <b/>
      <sz val="12"/>
      <color indexed="8"/>
      <name val="宋体"/>
      <family val="0"/>
    </font>
    <font>
      <sz val="10.5"/>
      <color indexed="17"/>
      <name val="宋体"/>
      <family val="0"/>
    </font>
    <font>
      <sz val="12"/>
      <color indexed="17"/>
      <name val="宋体"/>
      <family val="0"/>
    </font>
    <font>
      <sz val="11"/>
      <color indexed="20"/>
      <name val="宋体"/>
      <family val="0"/>
    </font>
    <font>
      <b/>
      <sz val="11"/>
      <color indexed="63"/>
      <name val="宋体"/>
      <family val="0"/>
    </font>
    <font>
      <i/>
      <sz val="11"/>
      <color indexed="23"/>
      <name val="宋体"/>
      <family val="0"/>
    </font>
    <font>
      <b/>
      <sz val="11"/>
      <color indexed="9"/>
      <name val="宋体"/>
      <family val="0"/>
    </font>
    <font>
      <sz val="11"/>
      <color indexed="17"/>
      <name val="宋体"/>
      <family val="0"/>
    </font>
    <font>
      <sz val="11"/>
      <color indexed="9"/>
      <name val="宋体"/>
      <family val="0"/>
    </font>
    <font>
      <b/>
      <sz val="11"/>
      <color indexed="52"/>
      <name val="宋体"/>
      <family val="0"/>
    </font>
    <font>
      <sz val="12"/>
      <color indexed="20"/>
      <name val="宋体"/>
      <family val="0"/>
    </font>
    <font>
      <b/>
      <sz val="12"/>
      <color indexed="8"/>
      <name val="楷体_GB2312"/>
      <family val="0"/>
    </font>
    <font>
      <u val="single"/>
      <sz val="12"/>
      <color indexed="36"/>
      <name val="宋体"/>
      <family val="0"/>
    </font>
    <font>
      <sz val="12"/>
      <color indexed="17"/>
      <name val="楷体_GB2312"/>
      <family val="0"/>
    </font>
    <font>
      <b/>
      <sz val="13"/>
      <color indexed="56"/>
      <name val="宋体"/>
      <family val="0"/>
    </font>
    <font>
      <sz val="12"/>
      <color indexed="8"/>
      <name val="楷体_GB2312"/>
      <family val="0"/>
    </font>
    <font>
      <sz val="11"/>
      <color indexed="10"/>
      <name val="宋体"/>
      <family val="0"/>
    </font>
    <font>
      <sz val="10"/>
      <name val="Arial"/>
      <family val="2"/>
    </font>
    <font>
      <sz val="12"/>
      <color indexed="16"/>
      <name val="宋体"/>
      <family val="0"/>
    </font>
    <font>
      <b/>
      <sz val="18"/>
      <color indexed="62"/>
      <name val="宋体"/>
      <family val="0"/>
    </font>
    <font>
      <sz val="11"/>
      <color indexed="52"/>
      <name val="宋体"/>
      <family val="0"/>
    </font>
    <font>
      <sz val="12"/>
      <color indexed="20"/>
      <name val="楷体_GB2312"/>
      <family val="0"/>
    </font>
    <font>
      <sz val="10.5"/>
      <color indexed="20"/>
      <name val="宋体"/>
      <family val="0"/>
    </font>
    <font>
      <sz val="10"/>
      <name val="Helv"/>
      <family val="0"/>
    </font>
    <font>
      <b/>
      <sz val="11"/>
      <color indexed="56"/>
      <name val="宋体"/>
      <family val="0"/>
    </font>
    <font>
      <sz val="12"/>
      <name val="Arial"/>
      <family val="2"/>
    </font>
    <font>
      <sz val="11"/>
      <color indexed="60"/>
      <name val="宋体"/>
      <family val="0"/>
    </font>
    <font>
      <sz val="11"/>
      <color indexed="62"/>
      <name val="宋体"/>
      <family val="0"/>
    </font>
    <font>
      <sz val="12"/>
      <name val="바탕체"/>
      <family val="0"/>
    </font>
    <font>
      <sz val="12"/>
      <color indexed="9"/>
      <name val="宋体"/>
      <family val="0"/>
    </font>
    <font>
      <sz val="12"/>
      <color indexed="10"/>
      <name val="楷体_GB2312"/>
      <family val="0"/>
    </font>
    <font>
      <b/>
      <sz val="18"/>
      <color indexed="56"/>
      <name val="宋体"/>
      <family val="0"/>
    </font>
    <font>
      <b/>
      <sz val="15"/>
      <color indexed="56"/>
      <name val="宋体"/>
      <family val="0"/>
    </font>
    <font>
      <sz val="11"/>
      <color indexed="17"/>
      <name val="Tahoma"/>
      <family val="0"/>
    </font>
    <font>
      <sz val="12"/>
      <color indexed="9"/>
      <name val="楷体_GB2312"/>
      <family val="0"/>
    </font>
    <font>
      <b/>
      <sz val="12"/>
      <name val="Arial"/>
      <family val="2"/>
    </font>
    <font>
      <b/>
      <sz val="11"/>
      <color indexed="56"/>
      <name val="楷体_GB2312"/>
      <family val="0"/>
    </font>
    <font>
      <sz val="10"/>
      <name val="Geneva"/>
      <family val="0"/>
    </font>
    <font>
      <b/>
      <sz val="10"/>
      <name val="MS Sans Serif"/>
      <family val="0"/>
    </font>
    <font>
      <sz val="10"/>
      <name val="MS Sans Serif"/>
      <family val="0"/>
    </font>
    <font>
      <b/>
      <sz val="10"/>
      <name val="Tms Rmn"/>
      <family val="0"/>
    </font>
    <font>
      <sz val="7"/>
      <name val="Small Fonts"/>
      <family val="0"/>
    </font>
    <font>
      <sz val="12"/>
      <name val="官帕眉"/>
      <family val="0"/>
    </font>
    <font>
      <sz val="10"/>
      <name val="楷体"/>
      <family val="0"/>
    </font>
    <font>
      <sz val="8"/>
      <name val="Arial"/>
      <family val="2"/>
    </font>
    <font>
      <sz val="12"/>
      <name val="Helv"/>
      <family val="0"/>
    </font>
    <font>
      <sz val="10"/>
      <color indexed="8"/>
      <name val="Arial"/>
      <family val="2"/>
    </font>
    <font>
      <b/>
      <sz val="18"/>
      <name val="Arial"/>
      <family val="2"/>
    </font>
    <font>
      <b/>
      <sz val="12"/>
      <color indexed="63"/>
      <name val="楷体_GB2312"/>
      <family val="0"/>
    </font>
    <font>
      <sz val="8"/>
      <name val="Times New Roman"/>
      <family val="0"/>
    </font>
    <font>
      <i/>
      <sz val="12"/>
      <color indexed="23"/>
      <name val="楷体_GB2312"/>
      <family val="0"/>
    </font>
    <font>
      <sz val="12"/>
      <name val="Courier"/>
      <family val="0"/>
    </font>
    <font>
      <u val="single"/>
      <sz val="9"/>
      <color indexed="36"/>
      <name val="宋体"/>
      <family val="0"/>
    </font>
    <font>
      <sz val="12"/>
      <color indexed="62"/>
      <name val="楷体_GB2312"/>
      <family val="0"/>
    </font>
    <font>
      <sz val="12"/>
      <color indexed="60"/>
      <name val="楷体_GB2312"/>
      <family val="0"/>
    </font>
    <font>
      <sz val="11"/>
      <color indexed="20"/>
      <name val="Tahoma"/>
      <family val="0"/>
    </font>
    <font>
      <b/>
      <sz val="9"/>
      <name val="Arial"/>
      <family val="2"/>
    </font>
    <font>
      <b/>
      <sz val="15"/>
      <color indexed="56"/>
      <name val="楷体_GB2312"/>
      <family val="0"/>
    </font>
    <font>
      <u val="single"/>
      <sz val="12"/>
      <color indexed="12"/>
      <name val="宋体"/>
      <family val="0"/>
    </font>
    <font>
      <b/>
      <sz val="13"/>
      <color indexed="56"/>
      <name val="楷体_GB2312"/>
      <family val="0"/>
    </font>
    <font>
      <sz val="12"/>
      <color indexed="9"/>
      <name val="Helv"/>
      <family val="0"/>
    </font>
    <font>
      <b/>
      <sz val="14"/>
      <name val="楷体"/>
      <family val="0"/>
    </font>
    <font>
      <sz val="12"/>
      <color indexed="52"/>
      <name val="楷体_GB2312"/>
      <family val="0"/>
    </font>
    <font>
      <u val="single"/>
      <sz val="9"/>
      <color indexed="12"/>
      <name val="宋体"/>
      <family val="0"/>
    </font>
    <font>
      <sz val="10"/>
      <color indexed="8"/>
      <name val="MS Sans Serif"/>
      <family val="0"/>
    </font>
    <font>
      <b/>
      <sz val="12"/>
      <color indexed="52"/>
      <name val="楷体_GB2312"/>
      <family val="0"/>
    </font>
    <font>
      <b/>
      <sz val="12"/>
      <color indexed="9"/>
      <name val="楷体_GB2312"/>
      <family val="0"/>
    </font>
    <font>
      <b/>
      <sz val="16"/>
      <name val="Times New Roman"/>
      <family val="0"/>
    </font>
    <font>
      <b/>
      <sz val="12"/>
      <name val="Cambria"/>
      <family val="0"/>
    </font>
    <font>
      <b/>
      <sz val="8"/>
      <name val="宋体"/>
      <family val="2"/>
    </font>
  </fonts>
  <fills count="36">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53"/>
        <bgColor indexed="64"/>
      </patternFill>
    </fill>
    <fill>
      <patternFill patternType="solid">
        <fgColor indexed="49"/>
        <bgColor indexed="64"/>
      </patternFill>
    </fill>
    <fill>
      <patternFill patternType="solid">
        <fgColor indexed="36"/>
        <bgColor indexed="64"/>
      </patternFill>
    </fill>
    <fill>
      <patternFill patternType="solid">
        <fgColor indexed="57"/>
        <bgColor indexed="64"/>
      </patternFill>
    </fill>
    <fill>
      <patternFill patternType="solid">
        <fgColor indexed="10"/>
        <bgColor indexed="64"/>
      </patternFill>
    </fill>
    <fill>
      <patternFill patternType="solid">
        <fgColor indexed="62"/>
        <bgColor indexed="64"/>
      </patternFill>
    </fill>
    <fill>
      <patternFill patternType="lightUp">
        <fgColor indexed="9"/>
        <bgColor indexed="22"/>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indexed="30"/>
        <bgColor indexed="64"/>
      </patternFill>
    </fill>
    <fill>
      <patternFill patternType="solid">
        <fgColor indexed="44"/>
        <bgColor indexed="64"/>
      </patternFill>
    </fill>
    <fill>
      <patternFill patternType="solid">
        <fgColor indexed="27"/>
        <bgColor indexed="64"/>
      </patternFill>
    </fill>
    <fill>
      <patternFill patternType="solid">
        <fgColor indexed="55"/>
        <bgColor indexed="64"/>
      </patternFill>
    </fill>
    <fill>
      <patternFill patternType="solid">
        <fgColor indexed="45"/>
        <bgColor indexed="64"/>
      </patternFill>
    </fill>
    <fill>
      <patternFill patternType="solid">
        <fgColor indexed="52"/>
        <bgColor indexed="64"/>
      </patternFill>
    </fill>
    <fill>
      <patternFill patternType="solid">
        <fgColor indexed="51"/>
        <bgColor indexed="64"/>
      </patternFill>
    </fill>
    <fill>
      <patternFill patternType="solid">
        <fgColor indexed="29"/>
        <bgColor indexed="64"/>
      </patternFill>
    </fill>
    <fill>
      <patternFill patternType="solid">
        <fgColor indexed="15"/>
        <bgColor indexed="64"/>
      </patternFill>
    </fill>
    <fill>
      <patternFill patternType="solid">
        <fgColor indexed="11"/>
        <bgColor indexed="64"/>
      </patternFill>
    </fill>
    <fill>
      <patternFill patternType="lightUp">
        <fgColor indexed="9"/>
        <bgColor indexed="55"/>
      </patternFill>
    </fill>
    <fill>
      <patternFill patternType="lightUp">
        <fgColor indexed="9"/>
        <bgColor indexed="29"/>
      </patternFill>
    </fill>
    <fill>
      <patternFill patternType="solid">
        <fgColor indexed="54"/>
        <bgColor indexed="64"/>
      </patternFill>
    </fill>
    <fill>
      <patternFill patternType="solid">
        <fgColor indexed="25"/>
        <bgColor indexed="64"/>
      </patternFill>
    </fill>
    <fill>
      <patternFill patternType="gray0625"/>
    </fill>
    <fill>
      <patternFill patternType="mediumGray">
        <fgColor indexed="22"/>
      </patternFill>
    </fill>
    <fill>
      <patternFill patternType="solid">
        <fgColor indexed="12"/>
        <bgColor indexed="64"/>
      </patternFill>
    </fill>
    <fill>
      <patternFill patternType="solid">
        <fgColor indexed="9"/>
        <bgColor indexed="64"/>
      </patternFill>
    </fill>
    <fill>
      <patternFill patternType="mediumGray">
        <fgColor indexed="9"/>
      </patternFill>
    </fill>
    <fill>
      <patternFill patternType="solid">
        <fgColor rgb="FFFFFF00"/>
        <bgColor indexed="64"/>
      </patternFill>
    </fill>
  </fills>
  <borders count="27">
    <border>
      <left/>
      <right/>
      <top/>
      <bottom/>
      <diagonal/>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color indexed="63"/>
      </top>
      <bottom style="thin"/>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color indexed="63"/>
      </top>
      <bottom style="thin"/>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style="thin"/>
      <right style="thin"/>
      <top>
        <color indexed="63"/>
      </top>
      <bottom>
        <color indexed="63"/>
      </bottom>
    </border>
    <border>
      <left/>
      <right/>
      <top style="medium"/>
      <bottom style="medium"/>
    </border>
    <border>
      <left/>
      <right/>
      <top style="thin"/>
      <bottom style="double"/>
    </border>
    <border>
      <left>
        <color indexed="63"/>
      </left>
      <right>
        <color indexed="63"/>
      </right>
      <top>
        <color indexed="63"/>
      </top>
      <bottom style="medium"/>
    </border>
    <border>
      <left/>
      <right/>
      <top style="thin"/>
      <bottom style="thin"/>
    </border>
    <border>
      <left>
        <color indexed="63"/>
      </left>
      <right>
        <color indexed="63"/>
      </right>
      <top>
        <color indexed="63"/>
      </top>
      <bottom style="thin"/>
    </border>
    <border>
      <left style="thin"/>
      <right style="thin"/>
      <top style="thin"/>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top style="thin"/>
      <bottom style="thin"/>
    </border>
    <border>
      <left style="thin"/>
      <right>
        <color indexed="63"/>
      </right>
      <top style="thin"/>
      <bottom>
        <color indexed="63"/>
      </bottom>
    </border>
    <border>
      <left style="thin"/>
      <right>
        <color indexed="63"/>
      </right>
      <top>
        <color indexed="63"/>
      </top>
      <bottom style="thin"/>
    </border>
    <border>
      <left/>
      <right style="thin"/>
      <top style="thin"/>
      <bottom style="thin"/>
    </border>
  </borders>
  <cellStyleXfs count="33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1" applyNumberFormat="0" applyFont="0" applyAlignment="0" applyProtection="0"/>
    <xf numFmtId="0" fontId="9" fillId="2" borderId="1" applyNumberFormat="0" applyFont="0" applyAlignment="0" applyProtection="0"/>
    <xf numFmtId="0" fontId="9" fillId="2" borderId="1" applyNumberFormat="0" applyFont="0" applyAlignment="0" applyProtection="0"/>
    <xf numFmtId="0" fontId="9" fillId="2" borderId="1" applyNumberFormat="0" applyFont="0" applyAlignment="0" applyProtection="0"/>
    <xf numFmtId="0" fontId="9" fillId="2" borderId="1" applyNumberFormat="0" applyFont="0" applyAlignment="0" applyProtection="0"/>
    <xf numFmtId="43" fontId="9" fillId="0" borderId="0" applyFont="0" applyFill="0" applyBorder="0" applyAlignment="0" applyProtection="0"/>
    <xf numFmtId="184" fontId="1" fillId="0" borderId="2">
      <alignment vertical="center"/>
      <protection locked="0"/>
    </xf>
    <xf numFmtId="1" fontId="68" fillId="0" borderId="3" applyFill="0" applyProtection="0">
      <alignment horizontal="center"/>
    </xf>
    <xf numFmtId="0" fontId="78" fillId="3" borderId="4" applyNumberFormat="0" applyAlignment="0" applyProtection="0"/>
    <xf numFmtId="0" fontId="78" fillId="3" borderId="4" applyNumberFormat="0" applyAlignment="0" applyProtection="0"/>
    <xf numFmtId="0" fontId="78" fillId="3" borderId="4" applyNumberFormat="0" applyAlignment="0" applyProtection="0"/>
    <xf numFmtId="0" fontId="78" fillId="3" borderId="4" applyNumberFormat="0" applyAlignment="0" applyProtection="0"/>
    <xf numFmtId="0" fontId="78" fillId="3" borderId="4" applyNumberFormat="0" applyAlignment="0" applyProtection="0"/>
    <xf numFmtId="0" fontId="78" fillId="3" borderId="4" applyNumberFormat="0" applyAlignment="0" applyProtection="0"/>
    <xf numFmtId="0" fontId="78" fillId="3" borderId="4" applyNumberFormat="0" applyAlignment="0" applyProtection="0"/>
    <xf numFmtId="0" fontId="78" fillId="3" borderId="4" applyNumberFormat="0" applyAlignment="0" applyProtection="0"/>
    <xf numFmtId="0" fontId="104" fillId="3" borderId="4" applyNumberFormat="0" applyAlignment="0" applyProtection="0"/>
    <xf numFmtId="0" fontId="78" fillId="3" borderId="4" applyNumberFormat="0" applyAlignment="0" applyProtection="0"/>
    <xf numFmtId="0" fontId="78" fillId="3" borderId="4" applyNumberFormat="0" applyAlignment="0" applyProtection="0"/>
    <xf numFmtId="0" fontId="55" fillId="4" borderId="5" applyNumberFormat="0" applyAlignment="0" applyProtection="0"/>
    <xf numFmtId="0" fontId="55" fillId="4" borderId="5" applyNumberFormat="0" applyAlignment="0" applyProtection="0"/>
    <xf numFmtId="0" fontId="55" fillId="4" borderId="5" applyNumberFormat="0" applyAlignment="0" applyProtection="0"/>
    <xf numFmtId="0" fontId="55" fillId="4" borderId="5" applyNumberFormat="0" applyAlignment="0" applyProtection="0"/>
    <xf numFmtId="0" fontId="55" fillId="4" borderId="5" applyNumberFormat="0" applyAlignment="0" applyProtection="0"/>
    <xf numFmtId="0" fontId="55" fillId="4" borderId="5" applyNumberFormat="0" applyAlignment="0" applyProtection="0"/>
    <xf numFmtId="0" fontId="99" fillId="4" borderId="5" applyNumberFormat="0" applyAlignment="0" applyProtection="0"/>
    <xf numFmtId="0" fontId="55" fillId="4" borderId="5" applyNumberFormat="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68" fillId="0" borderId="6" applyNumberFormat="0" applyFill="0" applyProtection="0">
      <alignment horizontal="left"/>
    </xf>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102" fillId="0" borderId="0">
      <alignment/>
      <protection/>
    </xf>
    <xf numFmtId="0" fontId="59" fillId="6"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85"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78" fillId="3" borderId="4" applyNumberFormat="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85" fillId="9"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77" fillId="5"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85" fillId="11" borderId="0" applyNumberFormat="0" applyBorder="0" applyAlignment="0" applyProtection="0"/>
    <xf numFmtId="0" fontId="59" fillId="11" borderId="0" applyNumberFormat="0" applyBorder="0" applyAlignment="0" applyProtection="0"/>
    <xf numFmtId="0" fontId="51" fillId="12" borderId="0" applyNumberFormat="0" applyBorder="0" applyAlignment="0" applyProtection="0"/>
    <xf numFmtId="43" fontId="9" fillId="0" borderId="0" applyFont="0" applyFill="0" applyBorder="0" applyAlignment="0" applyProtection="0"/>
    <xf numFmtId="0" fontId="3" fillId="13" borderId="0" applyNumberFormat="0" applyBorder="0" applyAlignment="0" applyProtection="0"/>
    <xf numFmtId="41" fontId="9" fillId="0" borderId="0" applyFont="0" applyFill="0" applyBorder="0" applyAlignment="0" applyProtection="0"/>
    <xf numFmtId="41"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0" fontId="16" fillId="0" borderId="0">
      <alignment/>
      <protection/>
    </xf>
    <xf numFmtId="186" fontId="9" fillId="0" borderId="0" applyFont="0" applyFill="0" applyBorder="0" applyAlignment="0" applyProtection="0"/>
    <xf numFmtId="188" fontId="9" fillId="0" borderId="0" applyFont="0" applyFill="0" applyBorder="0" applyAlignment="0" applyProtection="0"/>
    <xf numFmtId="197" fontId="9" fillId="0" borderId="0" applyFont="0" applyFill="0" applyBorder="0" applyAlignment="0" applyProtection="0"/>
    <xf numFmtId="0" fontId="71" fillId="0" borderId="7" applyNumberFormat="0" applyFill="0" applyAlignment="0" applyProtection="0"/>
    <xf numFmtId="0" fontId="71" fillId="0" borderId="7" applyNumberFormat="0" applyFill="0" applyAlignment="0" applyProtection="0"/>
    <xf numFmtId="0" fontId="71" fillId="0" borderId="7" applyNumberFormat="0" applyFill="0" applyAlignment="0" applyProtection="0"/>
    <xf numFmtId="0" fontId="71" fillId="0" borderId="7" applyNumberFormat="0" applyFill="0" applyAlignment="0" applyProtection="0"/>
    <xf numFmtId="0" fontId="71" fillId="0" borderId="7" applyNumberFormat="0" applyFill="0" applyAlignment="0" applyProtection="0"/>
    <xf numFmtId="0" fontId="71" fillId="0" borderId="7" applyNumberFormat="0" applyFill="0" applyAlignment="0" applyProtection="0"/>
    <xf numFmtId="0" fontId="71" fillId="0" borderId="7" applyNumberFormat="0" applyFill="0" applyAlignment="0" applyProtection="0"/>
    <xf numFmtId="0" fontId="113" fillId="0" borderId="7" applyNumberFormat="0" applyFill="0" applyAlignment="0" applyProtection="0"/>
    <xf numFmtId="0" fontId="71" fillId="0" borderId="7" applyNumberFormat="0" applyFill="0" applyAlignment="0" applyProtection="0"/>
    <xf numFmtId="0" fontId="58" fillId="14" borderId="0" applyNumberFormat="0" applyBorder="0" applyAlignment="0" applyProtection="0"/>
    <xf numFmtId="0" fontId="77" fillId="5" borderId="0" applyNumberFormat="0" applyBorder="0" applyAlignment="0" applyProtection="0"/>
    <xf numFmtId="14" fontId="100" fillId="0" borderId="0">
      <alignment horizontal="center" wrapText="1"/>
      <protection locked="0"/>
    </xf>
    <xf numFmtId="0" fontId="58" fillId="14" borderId="0" applyNumberFormat="0" applyBorder="0" applyAlignment="0" applyProtection="0"/>
    <xf numFmtId="0" fontId="73" fillId="15" borderId="0" applyNumberFormat="0" applyBorder="0" applyAlignment="0" applyProtection="0"/>
    <xf numFmtId="0" fontId="59" fillId="16" borderId="0" applyNumberFormat="0" applyBorder="0" applyAlignment="0" applyProtection="0"/>
    <xf numFmtId="0" fontId="61" fillId="15" borderId="0" applyNumberFormat="0" applyBorder="0" applyAlignment="0" applyProtection="0"/>
    <xf numFmtId="0" fontId="80" fillId="17" borderId="0" applyNumberFormat="0" applyBorder="0" applyAlignment="0" applyProtection="0"/>
    <xf numFmtId="0" fontId="71" fillId="0" borderId="7" applyNumberFormat="0" applyFill="0" applyAlignment="0" applyProtection="0"/>
    <xf numFmtId="0" fontId="73" fillId="15" borderId="0" applyNumberFormat="0" applyBorder="0" applyAlignment="0" applyProtection="0"/>
    <xf numFmtId="0" fontId="58" fillId="18" borderId="0" applyNumberFormat="0" applyBorder="0" applyAlignment="0" applyProtection="0"/>
    <xf numFmtId="0" fontId="52" fillId="18" borderId="0" applyNumberFormat="0" applyBorder="0" applyAlignment="0" applyProtection="0"/>
    <xf numFmtId="0" fontId="3" fillId="13"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9" fillId="9" borderId="0" applyNumberFormat="0" applyBorder="0" applyAlignment="0" applyProtection="0"/>
    <xf numFmtId="0" fontId="80" fillId="19" borderId="0" applyNumberFormat="0" applyBorder="0" applyAlignment="0" applyProtection="0"/>
    <xf numFmtId="0" fontId="8" fillId="0" borderId="8" applyNumberFormat="0" applyFill="0" applyAlignment="0" applyProtection="0"/>
    <xf numFmtId="0" fontId="54" fillId="20" borderId="0" applyNumberFormat="0" applyBorder="0" applyAlignment="0" applyProtection="0"/>
    <xf numFmtId="0" fontId="59" fillId="21"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80" fillId="4" borderId="0" applyNumberFormat="0" applyBorder="0" applyAlignment="0" applyProtection="0"/>
    <xf numFmtId="0" fontId="54" fillId="15" borderId="0" applyNumberFormat="0" applyBorder="0" applyAlignment="0" applyProtection="0"/>
    <xf numFmtId="0" fontId="80" fillId="4" borderId="0" applyNumberFormat="0" applyBorder="0" applyAlignment="0" applyProtection="0"/>
    <xf numFmtId="0" fontId="9" fillId="0" borderId="0">
      <alignment/>
      <protection/>
    </xf>
    <xf numFmtId="0" fontId="80" fillId="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7" fillId="19" borderId="9" applyNumberFormat="0" applyAlignment="0" applyProtection="0"/>
    <xf numFmtId="0" fontId="6" fillId="14" borderId="0" applyNumberFormat="0" applyBorder="0" applyAlignment="0" applyProtection="0"/>
    <xf numFmtId="0" fontId="54" fillId="20" borderId="0" applyNumberFormat="0" applyBorder="0" applyAlignment="0" applyProtection="0"/>
    <xf numFmtId="0" fontId="54" fillId="15"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75" fillId="0" borderId="10" applyNumberFormat="0" applyFill="0" applyAlignment="0" applyProtection="0"/>
    <xf numFmtId="0" fontId="73" fillId="20" borderId="0" applyNumberFormat="0" applyBorder="0" applyAlignment="0" applyProtection="0"/>
    <xf numFmtId="0" fontId="54" fillId="15" borderId="0" applyNumberFormat="0" applyBorder="0" applyAlignment="0" applyProtection="0"/>
    <xf numFmtId="0" fontId="59" fillId="9" borderId="0" applyNumberFormat="0" applyBorder="0" applyAlignment="0" applyProtection="0"/>
    <xf numFmtId="0" fontId="59" fillId="7" borderId="0" applyNumberFormat="0" applyBorder="0" applyAlignment="0" applyProtection="0"/>
    <xf numFmtId="0" fontId="58" fillId="14" borderId="0" applyNumberFormat="0" applyBorder="0" applyAlignment="0" applyProtection="0"/>
    <xf numFmtId="0" fontId="59" fillId="9" borderId="0" applyNumberFormat="0" applyBorder="0" applyAlignment="0" applyProtection="0"/>
    <xf numFmtId="0" fontId="3" fillId="22" borderId="0" applyNumberFormat="0" applyBorder="0" applyAlignment="0" applyProtection="0"/>
    <xf numFmtId="0" fontId="6" fillId="2" borderId="0" applyNumberFormat="0" applyBorder="0" applyAlignment="0" applyProtection="0"/>
    <xf numFmtId="0" fontId="3" fillId="22" borderId="0" applyNumberFormat="0" applyBorder="0" applyAlignment="0" applyProtection="0"/>
    <xf numFmtId="0" fontId="54" fillId="20" borderId="0" applyNumberFormat="0" applyBorder="0" applyAlignment="0" applyProtection="0"/>
    <xf numFmtId="0" fontId="6" fillId="2" borderId="0" applyNumberFormat="0" applyBorder="0" applyAlignment="0" applyProtection="0"/>
    <xf numFmtId="0" fontId="54" fillId="20" borderId="0" applyNumberFormat="0" applyBorder="0" applyAlignment="0" applyProtection="0"/>
    <xf numFmtId="0" fontId="60" fillId="4" borderId="4" applyNumberFormat="0" applyAlignment="0" applyProtection="0"/>
    <xf numFmtId="0" fontId="54" fillId="20" borderId="0" applyNumberFormat="0" applyBorder="0" applyAlignment="0" applyProtection="0"/>
    <xf numFmtId="0" fontId="61" fillId="20" borderId="0" applyNumberFormat="0" applyBorder="0" applyAlignment="0" applyProtection="0"/>
    <xf numFmtId="0" fontId="75" fillId="0" borderId="10" applyNumberFormat="0" applyFill="0" applyAlignment="0" applyProtection="0"/>
    <xf numFmtId="0" fontId="80" fillId="17" borderId="0" applyNumberFormat="0" applyBorder="0" applyAlignment="0" applyProtection="0"/>
    <xf numFmtId="0" fontId="6" fillId="2" borderId="0" applyNumberFormat="0" applyBorder="0" applyAlignment="0" applyProtection="0"/>
    <xf numFmtId="0" fontId="58" fillId="14" borderId="0" applyNumberFormat="0" applyBorder="0" applyAlignment="0" applyProtection="0"/>
    <xf numFmtId="0" fontId="83" fillId="0" borderId="11" applyNumberFormat="0" applyFill="0" applyAlignment="0" applyProtection="0"/>
    <xf numFmtId="0" fontId="69" fillId="20" borderId="0" applyNumberFormat="0" applyBorder="0" applyAlignment="0" applyProtection="0"/>
    <xf numFmtId="0" fontId="54" fillId="20" borderId="0" applyNumberFormat="0" applyBorder="0" applyAlignment="0" applyProtection="0"/>
    <xf numFmtId="0" fontId="6" fillId="13" borderId="0" applyNumberFormat="0" applyBorder="0" applyAlignment="0" applyProtection="0"/>
    <xf numFmtId="0" fontId="58" fillId="18" borderId="0" applyNumberFormat="0" applyBorder="0" applyAlignment="0" applyProtection="0"/>
    <xf numFmtId="0" fontId="3" fillId="2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54" fillId="20" borderId="0" applyNumberFormat="0" applyBorder="0" applyAlignment="0" applyProtection="0"/>
    <xf numFmtId="0" fontId="59" fillId="10" borderId="0" applyNumberFormat="0" applyBorder="0" applyAlignment="0" applyProtection="0"/>
    <xf numFmtId="0" fontId="54" fillId="15" borderId="0" applyNumberFormat="0" applyBorder="0" applyAlignment="0" applyProtection="0"/>
    <xf numFmtId="0" fontId="9" fillId="0" borderId="0">
      <alignment/>
      <protection/>
    </xf>
    <xf numFmtId="0" fontId="115" fillId="0" borderId="0">
      <alignment/>
      <protection/>
    </xf>
    <xf numFmtId="0" fontId="75" fillId="0" borderId="10" applyNumberFormat="0" applyFill="0" applyAlignment="0" applyProtection="0"/>
    <xf numFmtId="0" fontId="59" fillId="21" borderId="0" applyNumberFormat="0" applyBorder="0" applyAlignment="0" applyProtection="0"/>
    <xf numFmtId="0" fontId="75" fillId="0" borderId="10" applyNumberFormat="0" applyFill="0" applyAlignment="0" applyProtection="0"/>
    <xf numFmtId="0" fontId="57" fillId="19" borderId="9" applyNumberFormat="0" applyAlignment="0" applyProtection="0"/>
    <xf numFmtId="9" fontId="3" fillId="0" borderId="0" applyFont="0" applyFill="0" applyBorder="0" applyAlignment="0" applyProtection="0"/>
    <xf numFmtId="0" fontId="58" fillId="14" borderId="0" applyNumberFormat="0" applyBorder="0" applyAlignment="0" applyProtection="0"/>
    <xf numFmtId="0" fontId="58" fillId="14" borderId="0" applyNumberFormat="0" applyBorder="0" applyAlignment="0" applyProtection="0"/>
    <xf numFmtId="0" fontId="61" fillId="20" borderId="0" applyNumberFormat="0" applyBorder="0" applyAlignment="0" applyProtection="0"/>
    <xf numFmtId="0" fontId="3" fillId="14" borderId="0" applyNumberFormat="0" applyBorder="0" applyAlignment="0" applyProtection="0"/>
    <xf numFmtId="0" fontId="61" fillId="20" borderId="0" applyNumberFormat="0" applyBorder="0" applyAlignment="0" applyProtection="0"/>
    <xf numFmtId="0" fontId="54" fillId="20" borderId="0" applyNumberFormat="0" applyBorder="0" applyAlignment="0" applyProtection="0"/>
    <xf numFmtId="0" fontId="73" fillId="15" borderId="0" applyNumberFormat="0" applyBorder="0" applyAlignment="0" applyProtection="0"/>
    <xf numFmtId="0" fontId="59" fillId="21" borderId="0" applyNumberFormat="0" applyBorder="0" applyAlignment="0" applyProtection="0"/>
    <xf numFmtId="0" fontId="54" fillId="15" borderId="0" applyNumberFormat="0" applyBorder="0" applyAlignment="0" applyProtection="0"/>
    <xf numFmtId="0" fontId="59" fillId="7" borderId="0" applyNumberFormat="0" applyBorder="0" applyAlignment="0" applyProtection="0"/>
    <xf numFmtId="0" fontId="21" fillId="0" borderId="0">
      <alignment/>
      <protection/>
    </xf>
    <xf numFmtId="0" fontId="54" fillId="20" borderId="0" applyNumberFormat="0" applyBorder="0" applyAlignment="0" applyProtection="0"/>
    <xf numFmtId="0" fontId="73" fillId="15" borderId="0" applyNumberFormat="0" applyBorder="0" applyAlignment="0" applyProtection="0"/>
    <xf numFmtId="0" fontId="58" fillId="14" borderId="0" applyNumberFormat="0" applyBorder="0" applyAlignment="0" applyProtection="0"/>
    <xf numFmtId="0" fontId="6" fillId="4" borderId="0" applyNumberFormat="0" applyBorder="0" applyAlignment="0" applyProtection="0"/>
    <xf numFmtId="0" fontId="58" fillId="14" borderId="0" applyNumberFormat="0" applyBorder="0" applyAlignment="0" applyProtection="0"/>
    <xf numFmtId="0" fontId="55" fillId="4" borderId="5" applyNumberFormat="0" applyAlignment="0" applyProtection="0"/>
    <xf numFmtId="0" fontId="80" fillId="7" borderId="0" applyNumberFormat="0" applyBorder="0" applyAlignment="0" applyProtection="0"/>
    <xf numFmtId="185" fontId="9" fillId="0" borderId="0" applyFont="0" applyFill="0" applyBorder="0" applyAlignment="0" applyProtection="0"/>
    <xf numFmtId="0" fontId="87" fillId="0" borderId="0" applyNumberFormat="0" applyFill="0" applyBorder="0" applyAlignment="0" applyProtection="0"/>
    <xf numFmtId="3" fontId="9" fillId="0" borderId="0" applyFont="0" applyFill="0" applyBorder="0" applyAlignment="0" applyProtection="0"/>
    <xf numFmtId="0" fontId="59" fillId="23" borderId="0" applyNumberFormat="0" applyBorder="0" applyAlignment="0" applyProtection="0"/>
    <xf numFmtId="43" fontId="9" fillId="0" borderId="0" applyFont="0" applyFill="0" applyBorder="0" applyAlignment="0" applyProtection="0"/>
    <xf numFmtId="0" fontId="59" fillId="7" borderId="0" applyNumberFormat="0" applyBorder="0" applyAlignment="0" applyProtection="0"/>
    <xf numFmtId="0" fontId="75" fillId="0" borderId="10" applyNumberFormat="0" applyFill="0" applyAlignment="0" applyProtection="0"/>
    <xf numFmtId="0" fontId="61" fillId="20" borderId="0" applyNumberFormat="0" applyBorder="0" applyAlignment="0" applyProtection="0"/>
    <xf numFmtId="0" fontId="59" fillId="7"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72" fillId="20" borderId="0" applyNumberFormat="0" applyBorder="0" applyAlignment="0" applyProtection="0"/>
    <xf numFmtId="0" fontId="64" fillId="14" borderId="0" applyNumberFormat="0" applyBorder="0" applyAlignment="0" applyProtection="0"/>
    <xf numFmtId="0" fontId="61" fillId="20" borderId="0" applyNumberFormat="0" applyBorder="0" applyAlignment="0" applyProtection="0"/>
    <xf numFmtId="0" fontId="59" fillId="7" borderId="0" applyNumberFormat="0" applyBorder="0" applyAlignment="0" applyProtection="0"/>
    <xf numFmtId="0" fontId="54" fillId="20" borderId="0" applyNumberFormat="0" applyBorder="0" applyAlignment="0" applyProtection="0"/>
    <xf numFmtId="0" fontId="78" fillId="3" borderId="4" applyNumberFormat="0" applyAlignment="0" applyProtection="0"/>
    <xf numFmtId="0" fontId="3" fillId="20" borderId="0" applyNumberFormat="0" applyBorder="0" applyAlignment="0" applyProtection="0"/>
    <xf numFmtId="0" fontId="59" fillId="8" borderId="0" applyNumberFormat="0" applyBorder="0" applyAlignment="0" applyProtection="0"/>
    <xf numFmtId="182" fontId="96" fillId="24" borderId="0">
      <alignment/>
      <protection/>
    </xf>
    <xf numFmtId="0" fontId="6" fillId="4" borderId="0" applyNumberFormat="0" applyBorder="0" applyAlignment="0" applyProtection="0"/>
    <xf numFmtId="0" fontId="54" fillId="20" borderId="0" applyNumberFormat="0" applyBorder="0" applyAlignment="0" applyProtection="0"/>
    <xf numFmtId="0" fontId="59" fillId="21" borderId="0" applyNumberFormat="0" applyBorder="0" applyAlignment="0" applyProtection="0"/>
    <xf numFmtId="0" fontId="80" fillId="4" borderId="0" applyNumberFormat="0" applyBorder="0" applyAlignment="0" applyProtection="0"/>
    <xf numFmtId="0" fontId="54" fillId="20" borderId="0" applyNumberFormat="0" applyBorder="0" applyAlignment="0" applyProtection="0"/>
    <xf numFmtId="0" fontId="77" fillId="5" borderId="0" applyNumberFormat="0" applyBorder="0" applyAlignment="0" applyProtection="0"/>
    <xf numFmtId="0" fontId="73" fillId="20" borderId="0" applyNumberFormat="0" applyBorder="0" applyAlignment="0" applyProtection="0"/>
    <xf numFmtId="0" fontId="59" fillId="8" borderId="0" applyNumberFormat="0" applyBorder="0" applyAlignment="0" applyProtection="0"/>
    <xf numFmtId="0" fontId="78" fillId="3" borderId="4" applyNumberFormat="0" applyAlignment="0" applyProtection="0"/>
    <xf numFmtId="0" fontId="58" fillId="14" borderId="0" applyNumberFormat="0" applyBorder="0" applyAlignment="0" applyProtection="0"/>
    <xf numFmtId="0" fontId="54" fillId="20" borderId="0" applyNumberFormat="0" applyBorder="0" applyAlignment="0" applyProtection="0"/>
    <xf numFmtId="0" fontId="59" fillId="7" borderId="0" applyNumberFormat="0" applyBorder="0" applyAlignment="0" applyProtection="0"/>
    <xf numFmtId="0" fontId="66" fillId="17" borderId="0" applyNumberFormat="0" applyBorder="0" applyAlignment="0" applyProtection="0"/>
    <xf numFmtId="0" fontId="58" fillId="14" borderId="0" applyNumberFormat="0" applyBorder="0" applyAlignment="0" applyProtection="0"/>
    <xf numFmtId="0" fontId="59" fillId="21" borderId="0" applyNumberFormat="0" applyBorder="0" applyAlignment="0" applyProtection="0"/>
    <xf numFmtId="0" fontId="73" fillId="15" borderId="0" applyNumberFormat="0" applyBorder="0" applyAlignment="0" applyProtection="0"/>
    <xf numFmtId="0" fontId="72" fillId="20"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59" fillId="8" borderId="0" applyNumberFormat="0" applyBorder="0" applyAlignment="0" applyProtection="0"/>
    <xf numFmtId="41" fontId="9" fillId="0" borderId="0" applyFont="0" applyFill="0" applyBorder="0" applyAlignment="0" applyProtection="0"/>
    <xf numFmtId="0" fontId="56" fillId="0" borderId="0" applyNumberFormat="0" applyFill="0" applyBorder="0" applyAlignment="0" applyProtection="0"/>
    <xf numFmtId="0" fontId="59" fillId="25" borderId="0" applyNumberFormat="0" applyBorder="0" applyAlignment="0" applyProtection="0"/>
    <xf numFmtId="0" fontId="54" fillId="15" borderId="0" applyNumberFormat="0" applyBorder="0" applyAlignment="0" applyProtection="0"/>
    <xf numFmtId="0" fontId="61" fillId="20" borderId="0" applyNumberFormat="0" applyBorder="0" applyAlignment="0" applyProtection="0"/>
    <xf numFmtId="0" fontId="58" fillId="14" borderId="0" applyNumberFormat="0" applyBorder="0" applyAlignment="0" applyProtection="0"/>
    <xf numFmtId="0" fontId="3" fillId="0" borderId="0">
      <alignment/>
      <protection/>
    </xf>
    <xf numFmtId="0" fontId="65" fillId="0" borderId="12" applyNumberFormat="0" applyFill="0" applyAlignment="0" applyProtection="0"/>
    <xf numFmtId="0" fontId="58" fillId="14" borderId="0" applyNumberFormat="0" applyBorder="0" applyAlignment="0" applyProtection="0"/>
    <xf numFmtId="0" fontId="75" fillId="0" borderId="10" applyNumberFormat="0" applyFill="0" applyAlignment="0" applyProtection="0"/>
    <xf numFmtId="0" fontId="54" fillId="20" borderId="0" applyNumberFormat="0" applyBorder="0" applyAlignment="0" applyProtection="0"/>
    <xf numFmtId="0" fontId="3" fillId="0" borderId="0">
      <alignment vertical="center"/>
      <protection/>
    </xf>
    <xf numFmtId="0" fontId="78" fillId="3" borderId="4" applyNumberFormat="0" applyAlignment="0" applyProtection="0"/>
    <xf numFmtId="0" fontId="54" fillId="15" borderId="0" applyNumberFormat="0" applyBorder="0" applyAlignment="0" applyProtection="0"/>
    <xf numFmtId="0" fontId="85" fillId="21" borderId="0" applyNumberFormat="0" applyBorder="0" applyAlignment="0" applyProtection="0"/>
    <xf numFmtId="0" fontId="78" fillId="3" borderId="4" applyNumberFormat="0" applyAlignment="0" applyProtection="0"/>
    <xf numFmtId="0" fontId="3" fillId="13" borderId="0" applyNumberFormat="0" applyBorder="0" applyAlignment="0" applyProtection="0"/>
    <xf numFmtId="0" fontId="83" fillId="0" borderId="11" applyNumberFormat="0" applyFill="0" applyAlignment="0" applyProtection="0"/>
    <xf numFmtId="183" fontId="16" fillId="0" borderId="0">
      <alignment/>
      <protection/>
    </xf>
    <xf numFmtId="0" fontId="6" fillId="2" borderId="0" applyNumberFormat="0" applyBorder="0" applyAlignment="0" applyProtection="0"/>
    <xf numFmtId="0" fontId="53" fillId="18" borderId="0" applyNumberFormat="0" applyBorder="0" applyAlignment="0" applyProtection="0"/>
    <xf numFmtId="0" fontId="58" fillId="14"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4" fillId="20" borderId="0" applyNumberFormat="0" applyBorder="0" applyAlignment="0" applyProtection="0"/>
    <xf numFmtId="0" fontId="9" fillId="2" borderId="1" applyNumberFormat="0" applyFont="0" applyAlignment="0" applyProtection="0"/>
    <xf numFmtId="0" fontId="75" fillId="0" borderId="10" applyNumberFormat="0" applyFill="0" applyAlignment="0" applyProtection="0"/>
    <xf numFmtId="0" fontId="54" fillId="20" borderId="0" applyNumberFormat="0" applyBorder="0" applyAlignment="0" applyProtection="0"/>
    <xf numFmtId="0" fontId="58" fillId="18" borderId="0" applyNumberFormat="0" applyBorder="0" applyAlignment="0" applyProtection="0"/>
    <xf numFmtId="0" fontId="66" fillId="18" borderId="0" applyNumberFormat="0" applyBorder="0" applyAlignment="0" applyProtection="0"/>
    <xf numFmtId="0" fontId="54" fillId="20" borderId="0" applyNumberFormat="0" applyBorder="0" applyAlignment="0" applyProtection="0"/>
    <xf numFmtId="0" fontId="6" fillId="14" borderId="0" applyNumberFormat="0" applyBorder="0" applyAlignment="0" applyProtection="0"/>
    <xf numFmtId="0" fontId="59" fillId="23" borderId="0" applyNumberFormat="0" applyBorder="0" applyAlignment="0" applyProtection="0"/>
    <xf numFmtId="3" fontId="9" fillId="0" borderId="0" applyFont="0" applyFill="0" applyBorder="0" applyAlignment="0" applyProtection="0"/>
    <xf numFmtId="0" fontId="78" fillId="3" borderId="4" applyNumberFormat="0" applyAlignment="0" applyProtection="0"/>
    <xf numFmtId="0" fontId="3" fillId="13" borderId="0" applyNumberFormat="0" applyBorder="0" applyAlignment="0" applyProtection="0"/>
    <xf numFmtId="0" fontId="58" fillId="14" borderId="0" applyNumberFormat="0" applyBorder="0" applyAlignment="0" applyProtection="0"/>
    <xf numFmtId="0" fontId="65" fillId="0" borderId="12" applyNumberFormat="0" applyFill="0" applyAlignment="0" applyProtection="0"/>
    <xf numFmtId="0" fontId="9" fillId="2" borderId="1" applyNumberFormat="0" applyFont="0" applyAlignment="0" applyProtection="0"/>
    <xf numFmtId="0" fontId="54" fillId="20" borderId="0" applyNumberFormat="0" applyBorder="0" applyAlignment="0" applyProtection="0"/>
    <xf numFmtId="0" fontId="58" fillId="18" borderId="0" applyNumberFormat="0" applyBorder="0" applyAlignment="0" applyProtection="0"/>
    <xf numFmtId="0" fontId="95" fillId="4" borderId="0" applyNumberFormat="0" applyBorder="0" applyAlignment="0" applyProtection="0"/>
    <xf numFmtId="0" fontId="95" fillId="2" borderId="2"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8" borderId="0" applyNumberFormat="0" applyBorder="0" applyAlignment="0" applyProtection="0"/>
    <xf numFmtId="0" fontId="59" fillId="11"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5" fillId="4" borderId="5" applyNumberFormat="0" applyAlignment="0" applyProtection="0"/>
    <xf numFmtId="179" fontId="68" fillId="0" borderId="0" applyFont="0" applyFill="0" applyBorder="0" applyAlignment="0" applyProtection="0"/>
    <xf numFmtId="0" fontId="59" fillId="16" borderId="0" applyNumberFormat="0" applyBorder="0" applyAlignment="0" applyProtection="0"/>
    <xf numFmtId="0" fontId="73" fillId="20" borderId="0" applyNumberFormat="0" applyBorder="0" applyAlignment="0" applyProtection="0"/>
    <xf numFmtId="0" fontId="58" fillId="14" borderId="0" applyNumberFormat="0" applyBorder="0" applyAlignment="0" applyProtection="0"/>
    <xf numFmtId="0" fontId="52" fillId="18" borderId="0" applyNumberFormat="0" applyBorder="0" applyAlignment="0" applyProtection="0"/>
    <xf numFmtId="0" fontId="58" fillId="14" borderId="0" applyNumberFormat="0" applyBorder="0" applyAlignment="0" applyProtection="0"/>
    <xf numFmtId="0" fontId="73" fillId="20" borderId="0" applyNumberFormat="0" applyBorder="0" applyAlignment="0" applyProtection="0"/>
    <xf numFmtId="0" fontId="64" fillId="14" borderId="0" applyNumberFormat="0" applyBorder="0" applyAlignment="0" applyProtection="0"/>
    <xf numFmtId="0" fontId="60" fillId="4" borderId="4" applyNumberFormat="0" applyAlignment="0" applyProtection="0"/>
    <xf numFmtId="0" fontId="59" fillId="8" borderId="0" applyNumberFormat="0" applyBorder="0" applyAlignment="0" applyProtection="0"/>
    <xf numFmtId="0" fontId="58" fillId="14" borderId="0" applyNumberFormat="0" applyBorder="0" applyAlignment="0" applyProtection="0"/>
    <xf numFmtId="0" fontId="59" fillId="21" borderId="0" applyNumberFormat="0" applyBorder="0" applyAlignment="0" applyProtection="0"/>
    <xf numFmtId="0" fontId="61" fillId="20" borderId="0" applyNumberFormat="0" applyBorder="0" applyAlignment="0" applyProtection="0"/>
    <xf numFmtId="0" fontId="57" fillId="19" borderId="9" applyNumberFormat="0" applyAlignment="0" applyProtection="0"/>
    <xf numFmtId="0" fontId="58" fillId="14" borderId="0" applyNumberFormat="0" applyBorder="0" applyAlignment="0" applyProtection="0"/>
    <xf numFmtId="0" fontId="59" fillId="10" borderId="0" applyNumberFormat="0" applyBorder="0" applyAlignment="0" applyProtection="0"/>
    <xf numFmtId="0" fontId="85" fillId="8" borderId="0" applyNumberFormat="0" applyBorder="0" applyAlignment="0" applyProtection="0"/>
    <xf numFmtId="0" fontId="16" fillId="0" borderId="0">
      <alignment/>
      <protection/>
    </xf>
    <xf numFmtId="0" fontId="58" fillId="14" borderId="0" applyNumberFormat="0" applyBorder="0" applyAlignment="0" applyProtection="0"/>
    <xf numFmtId="0" fontId="54" fillId="20" borderId="0" applyNumberFormat="0" applyBorder="0" applyAlignment="0" applyProtection="0"/>
    <xf numFmtId="0" fontId="69" fillId="20" borderId="0" applyNumberFormat="0" applyBorder="0" applyAlignment="0" applyProtection="0"/>
    <xf numFmtId="0" fontId="59" fillId="16" borderId="0" applyNumberFormat="0" applyBorder="0" applyAlignment="0" applyProtection="0"/>
    <xf numFmtId="0" fontId="58" fillId="14" borderId="0" applyNumberFormat="0" applyBorder="0" applyAlignment="0" applyProtection="0"/>
    <xf numFmtId="0" fontId="3" fillId="20" borderId="0" applyNumberFormat="0" applyBorder="0" applyAlignment="0" applyProtection="0"/>
    <xf numFmtId="0" fontId="58" fillId="14"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83" fillId="0" borderId="11" applyNumberFormat="0" applyFill="0" applyAlignment="0" applyProtection="0"/>
    <xf numFmtId="0" fontId="90" fillId="0" borderId="0" applyNumberFormat="0" applyFont="0" applyFill="0" applyBorder="0" applyAlignment="0" applyProtection="0"/>
    <xf numFmtId="0" fontId="59" fillId="8" borderId="0" applyNumberFormat="0" applyBorder="0" applyAlignment="0" applyProtection="0"/>
    <xf numFmtId="4" fontId="9" fillId="0" borderId="0" applyFont="0" applyFill="0" applyBorder="0" applyAlignment="0" applyProtection="0"/>
    <xf numFmtId="0" fontId="59" fillId="8" borderId="0" applyNumberFormat="0" applyBorder="0" applyAlignment="0" applyProtection="0"/>
    <xf numFmtId="0" fontId="59" fillId="25" borderId="0" applyNumberFormat="0" applyBorder="0" applyAlignment="0" applyProtection="0"/>
    <xf numFmtId="0" fontId="83" fillId="0" borderId="11" applyNumberFormat="0" applyFill="0" applyAlignment="0" applyProtection="0"/>
    <xf numFmtId="0" fontId="75" fillId="0" borderId="10" applyNumberFormat="0" applyFill="0" applyAlignment="0" applyProtection="0"/>
    <xf numFmtId="0" fontId="58" fillId="14" borderId="0" applyNumberFormat="0" applyBorder="0" applyAlignment="0" applyProtection="0"/>
    <xf numFmtId="0" fontId="53" fillId="18"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59" fillId="23" borderId="0" applyNumberFormat="0" applyBorder="0" applyAlignment="0" applyProtection="0"/>
    <xf numFmtId="0" fontId="54" fillId="15" borderId="0" applyNumberFormat="0" applyBorder="0" applyAlignment="0" applyProtection="0"/>
    <xf numFmtId="0" fontId="59" fillId="25" borderId="0" applyNumberFormat="0" applyBorder="0" applyAlignment="0" applyProtection="0"/>
    <xf numFmtId="0" fontId="3" fillId="0" borderId="0">
      <alignment vertical="center"/>
      <protection/>
    </xf>
    <xf numFmtId="0" fontId="54" fillId="20" borderId="0" applyNumberFormat="0" applyBorder="0" applyAlignment="0" applyProtection="0"/>
    <xf numFmtId="0" fontId="58" fillId="14" borderId="0" applyNumberFormat="0" applyBorder="0" applyAlignment="0" applyProtection="0"/>
    <xf numFmtId="0" fontId="58" fillId="18" borderId="0" applyNumberFormat="0" applyBorder="0" applyAlignment="0" applyProtection="0"/>
    <xf numFmtId="0" fontId="59" fillId="25" borderId="0" applyNumberFormat="0" applyBorder="0" applyAlignment="0" applyProtection="0"/>
    <xf numFmtId="0" fontId="59" fillId="23" borderId="0" applyNumberFormat="0" applyBorder="0" applyAlignment="0" applyProtection="0"/>
    <xf numFmtId="0" fontId="59" fillId="8" borderId="0" applyNumberFormat="0" applyBorder="0" applyAlignment="0" applyProtection="0"/>
    <xf numFmtId="0" fontId="58" fillId="14" borderId="0" applyNumberFormat="0" applyBorder="0" applyAlignment="0" applyProtection="0"/>
    <xf numFmtId="0" fontId="3" fillId="3"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1" fillId="12" borderId="0" applyNumberFormat="0" applyBorder="0" applyAlignment="0" applyProtection="0"/>
    <xf numFmtId="0" fontId="3" fillId="2" borderId="1" applyNumberFormat="0" applyFont="0" applyAlignment="0" applyProtection="0"/>
    <xf numFmtId="0" fontId="108" fillId="0" borderId="11" applyNumberFormat="0" applyFill="0" applyAlignment="0" applyProtection="0"/>
    <xf numFmtId="0" fontId="59" fillId="21" borderId="0" applyNumberFormat="0" applyBorder="0" applyAlignment="0" applyProtection="0"/>
    <xf numFmtId="0" fontId="83" fillId="0" borderId="11" applyNumberFormat="0" applyFill="0" applyAlignment="0" applyProtection="0"/>
    <xf numFmtId="0" fontId="59" fillId="7" borderId="0" applyNumberFormat="0" applyBorder="0" applyAlignment="0" applyProtection="0"/>
    <xf numFmtId="0" fontId="54" fillId="20" borderId="0" applyNumberFormat="0" applyBorder="0" applyAlignment="0" applyProtection="0"/>
    <xf numFmtId="0" fontId="9" fillId="2" borderId="1" applyNumberFormat="0" applyFont="0" applyAlignment="0" applyProtection="0"/>
    <xf numFmtId="0" fontId="90" fillId="0" borderId="0">
      <alignment/>
      <protection/>
    </xf>
    <xf numFmtId="0" fontId="53" fillId="14" borderId="0" applyNumberFormat="0" applyBorder="0" applyAlignment="0" applyProtection="0"/>
    <xf numFmtId="0" fontId="77" fillId="5" borderId="0" applyNumberFormat="0" applyBorder="0" applyAlignment="0" applyProtection="0"/>
    <xf numFmtId="0" fontId="3" fillId="22" borderId="0" applyNumberFormat="0" applyBorder="0" applyAlignment="0" applyProtection="0"/>
    <xf numFmtId="0" fontId="52" fillId="18" borderId="0" applyNumberFormat="0" applyBorder="0" applyAlignment="0" applyProtection="0"/>
    <xf numFmtId="0" fontId="9" fillId="2" borderId="1" applyNumberFormat="0" applyFont="0" applyAlignment="0" applyProtection="0"/>
    <xf numFmtId="0" fontId="58" fillId="14" borderId="0" applyNumberFormat="0" applyBorder="0" applyAlignment="0" applyProtection="0"/>
    <xf numFmtId="0" fontId="73" fillId="15" borderId="0" applyNumberFormat="0" applyBorder="0" applyAlignment="0" applyProtection="0"/>
    <xf numFmtId="0" fontId="75" fillId="0" borderId="0" applyNumberFormat="0" applyFill="0" applyBorder="0" applyAlignment="0" applyProtection="0"/>
    <xf numFmtId="0" fontId="3" fillId="17" borderId="0" applyNumberFormat="0" applyBorder="0" applyAlignment="0" applyProtection="0"/>
    <xf numFmtId="0" fontId="59" fillId="23" borderId="0" applyNumberFormat="0" applyBorder="0" applyAlignment="0" applyProtection="0"/>
    <xf numFmtId="0" fontId="9" fillId="2" borderId="1" applyNumberFormat="0" applyFont="0" applyAlignment="0" applyProtection="0"/>
    <xf numFmtId="0" fontId="54" fillId="20" borderId="0" applyNumberFormat="0" applyBorder="0" applyAlignment="0" applyProtection="0"/>
    <xf numFmtId="40" fontId="9" fillId="0" borderId="0" applyFont="0" applyFill="0" applyBorder="0" applyAlignment="0" applyProtection="0"/>
    <xf numFmtId="0" fontId="58" fillId="14" borderId="0" applyNumberFormat="0" applyBorder="0" applyAlignment="0" applyProtection="0"/>
    <xf numFmtId="0" fontId="94" fillId="0" borderId="3" applyNumberFormat="0" applyFill="0" applyProtection="0">
      <alignment horizontal="center"/>
    </xf>
    <xf numFmtId="0" fontId="3" fillId="0" borderId="0">
      <alignment vertical="center"/>
      <protection/>
    </xf>
    <xf numFmtId="0" fontId="9" fillId="2" borderId="1" applyNumberFormat="0" applyFont="0" applyAlignment="0" applyProtection="0"/>
    <xf numFmtId="0" fontId="54" fillId="20" borderId="0" applyNumberFormat="0" applyBorder="0" applyAlignment="0" applyProtection="0"/>
    <xf numFmtId="0" fontId="3" fillId="17" borderId="0" applyNumberFormat="0" applyBorder="0" applyAlignment="0" applyProtection="0"/>
    <xf numFmtId="0" fontId="9" fillId="2" borderId="1" applyNumberFormat="0" applyFont="0" applyAlignment="0" applyProtection="0"/>
    <xf numFmtId="0" fontId="73" fillId="15" borderId="0" applyNumberFormat="0" applyBorder="0" applyAlignment="0" applyProtection="0"/>
    <xf numFmtId="0" fontId="6" fillId="13" borderId="0" applyNumberFormat="0" applyBorder="0" applyAlignment="0" applyProtection="0"/>
    <xf numFmtId="0" fontId="0" fillId="0" borderId="0">
      <alignment/>
      <protection/>
    </xf>
    <xf numFmtId="0" fontId="58" fillId="14" borderId="0" applyNumberFormat="0" applyBorder="0" applyAlignment="0" applyProtection="0"/>
    <xf numFmtId="0" fontId="3" fillId="17" borderId="0" applyNumberFormat="0" applyBorder="0" applyAlignment="0" applyProtection="0"/>
    <xf numFmtId="0" fontId="58" fillId="14" borderId="0" applyNumberFormat="0" applyBorder="0" applyAlignment="0" applyProtection="0"/>
    <xf numFmtId="0" fontId="61" fillId="20" borderId="0" applyNumberFormat="0" applyBorder="0" applyAlignment="0" applyProtection="0"/>
    <xf numFmtId="0" fontId="67" fillId="0" borderId="0" applyNumberFormat="0" applyFill="0" applyBorder="0" applyAlignment="0" applyProtection="0"/>
    <xf numFmtId="0" fontId="58" fillId="14" borderId="0" applyNumberFormat="0" applyBorder="0" applyAlignment="0" applyProtection="0"/>
    <xf numFmtId="0" fontId="9" fillId="0" borderId="0" applyNumberFormat="0" applyFont="0" applyFill="0" applyBorder="0" applyAlignment="0" applyProtection="0"/>
    <xf numFmtId="0" fontId="54" fillId="20" borderId="0" applyNumberFormat="0" applyBorder="0" applyAlignment="0" applyProtection="0"/>
    <xf numFmtId="0" fontId="53" fillId="14" borderId="0" applyNumberFormat="0" applyBorder="0" applyAlignment="0" applyProtection="0"/>
    <xf numFmtId="0" fontId="54" fillId="20" borderId="0" applyNumberFormat="0" applyBorder="0" applyAlignment="0" applyProtection="0"/>
    <xf numFmtId="0" fontId="59" fillId="6" borderId="0" applyNumberFormat="0" applyBorder="0" applyAlignment="0" applyProtection="0"/>
    <xf numFmtId="0" fontId="73" fillId="15" borderId="0" applyNumberFormat="0" applyBorder="0" applyAlignment="0" applyProtection="0"/>
    <xf numFmtId="0" fontId="58" fillId="14" borderId="0" applyNumberFormat="0" applyBorder="0" applyAlignment="0" applyProtection="0"/>
    <xf numFmtId="0" fontId="59" fillId="16" borderId="0" applyNumberFormat="0" applyBorder="0" applyAlignment="0" applyProtection="0"/>
    <xf numFmtId="0" fontId="83" fillId="0" borderId="11" applyNumberFormat="0" applyFill="0" applyAlignment="0" applyProtection="0"/>
    <xf numFmtId="0" fontId="53" fillId="18" borderId="0" applyNumberFormat="0" applyBorder="0" applyAlignment="0" applyProtection="0"/>
    <xf numFmtId="0" fontId="6" fillId="13" borderId="0" applyNumberFormat="0" applyBorder="0" applyAlignment="0" applyProtection="0"/>
    <xf numFmtId="0" fontId="53" fillId="18" borderId="0" applyNumberFormat="0" applyBorder="0" applyAlignment="0" applyProtection="0"/>
    <xf numFmtId="0" fontId="3" fillId="17" borderId="0" applyNumberFormat="0" applyBorder="0" applyAlignment="0" applyProtection="0"/>
    <xf numFmtId="0" fontId="3" fillId="25" borderId="0" applyNumberFormat="0" applyBorder="0" applyAlignment="0" applyProtection="0"/>
    <xf numFmtId="0" fontId="59" fillId="7" borderId="0" applyNumberFormat="0" applyBorder="0" applyAlignment="0" applyProtection="0"/>
    <xf numFmtId="0" fontId="54" fillId="20" borderId="0" applyNumberFormat="0" applyBorder="0" applyAlignment="0" applyProtection="0"/>
    <xf numFmtId="0" fontId="3" fillId="17" borderId="0" applyNumberFormat="0" applyBorder="0" applyAlignment="0" applyProtection="0"/>
    <xf numFmtId="0" fontId="3" fillId="25" borderId="0" applyNumberFormat="0" applyBorder="0" applyAlignment="0" applyProtection="0"/>
    <xf numFmtId="0" fontId="3" fillId="0" borderId="0">
      <alignment vertical="center"/>
      <protection/>
    </xf>
    <xf numFmtId="0" fontId="58" fillId="14" borderId="0" applyNumberFormat="0" applyBorder="0" applyAlignment="0" applyProtection="0"/>
    <xf numFmtId="0" fontId="6" fillId="13" borderId="0" applyNumberFormat="0" applyBorder="0" applyAlignment="0" applyProtection="0"/>
    <xf numFmtId="0" fontId="72" fillId="20" borderId="0" applyNumberFormat="0" applyBorder="0" applyAlignment="0" applyProtection="0"/>
    <xf numFmtId="0" fontId="80" fillId="17" borderId="0" applyNumberFormat="0" applyBorder="0" applyAlignment="0" applyProtection="0"/>
    <xf numFmtId="0" fontId="3" fillId="15" borderId="0" applyNumberFormat="0" applyBorder="0" applyAlignment="0" applyProtection="0"/>
    <xf numFmtId="0" fontId="58"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75" fillId="0" borderId="10" applyNumberFormat="0" applyFill="0" applyAlignment="0" applyProtection="0"/>
    <xf numFmtId="0" fontId="73" fillId="15" borderId="0" applyNumberFormat="0" applyBorder="0" applyAlignment="0" applyProtection="0"/>
    <xf numFmtId="0" fontId="3" fillId="15" borderId="0" applyNumberFormat="0" applyBorder="0" applyAlignment="0" applyProtection="0"/>
    <xf numFmtId="0" fontId="60" fillId="4" borderId="4" applyNumberFormat="0" applyAlignment="0" applyProtection="0"/>
    <xf numFmtId="0" fontId="75" fillId="0" borderId="0" applyNumberFormat="0" applyFill="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60" fillId="4" borderId="4" applyNumberFormat="0" applyAlignment="0" applyProtection="0"/>
    <xf numFmtId="0" fontId="3" fillId="25" borderId="0" applyNumberFormat="0" applyBorder="0" applyAlignment="0" applyProtection="0"/>
    <xf numFmtId="0" fontId="52" fillId="18"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17" borderId="0" applyNumberFormat="0" applyBorder="0" applyAlignment="0" applyProtection="0"/>
    <xf numFmtId="0" fontId="75" fillId="0" borderId="0" applyNumberFormat="0" applyFill="0" applyBorder="0" applyAlignment="0" applyProtection="0"/>
    <xf numFmtId="0" fontId="54" fillId="20" borderId="0" applyNumberFormat="0" applyBorder="0" applyAlignment="0" applyProtection="0"/>
    <xf numFmtId="0" fontId="55" fillId="4" borderId="5" applyNumberFormat="0" applyAlignment="0" applyProtection="0"/>
    <xf numFmtId="0" fontId="3" fillId="25" borderId="0" applyNumberFormat="0" applyBorder="0" applyAlignment="0" applyProtection="0"/>
    <xf numFmtId="0" fontId="3" fillId="25" borderId="0" applyNumberFormat="0" applyBorder="0" applyAlignment="0" applyProtection="0"/>
    <xf numFmtId="1" fontId="1" fillId="0" borderId="2">
      <alignment vertical="center"/>
      <protection locked="0"/>
    </xf>
    <xf numFmtId="0" fontId="69" fillId="20" borderId="0" applyNumberFormat="0" applyBorder="0" applyAlignment="0" applyProtection="0"/>
    <xf numFmtId="0" fontId="9" fillId="0" borderId="0">
      <alignment/>
      <protection/>
    </xf>
    <xf numFmtId="0" fontId="78" fillId="3" borderId="4" applyNumberFormat="0" applyAlignment="0" applyProtection="0"/>
    <xf numFmtId="0" fontId="58" fillId="14"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9" fillId="23" borderId="0" applyNumberFormat="0" applyBorder="0" applyAlignment="0" applyProtection="0"/>
    <xf numFmtId="0" fontId="64" fillId="14" borderId="0" applyNumberFormat="0" applyBorder="0" applyAlignment="0" applyProtection="0"/>
    <xf numFmtId="0" fontId="52" fillId="18"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9" fillId="23" borderId="0" applyNumberFormat="0" applyBorder="0" applyAlignment="0" applyProtection="0"/>
    <xf numFmtId="0" fontId="64" fillId="14" borderId="0" applyNumberFormat="0" applyBorder="0" applyAlignment="0" applyProtection="0"/>
    <xf numFmtId="0" fontId="58" fillId="14" borderId="0" applyNumberFormat="0" applyBorder="0" applyAlignment="0" applyProtection="0"/>
    <xf numFmtId="0" fontId="54" fillId="15" borderId="0" applyNumberFormat="0" applyBorder="0" applyAlignment="0" applyProtection="0"/>
    <xf numFmtId="0" fontId="3" fillId="25" borderId="0" applyNumberFormat="0" applyBorder="0" applyAlignment="0" applyProtection="0"/>
    <xf numFmtId="0" fontId="3" fillId="22" borderId="0" applyNumberFormat="0" applyBorder="0" applyAlignment="0" applyProtection="0"/>
    <xf numFmtId="0" fontId="52" fillId="18" borderId="0" applyNumberFormat="0" applyBorder="0" applyAlignment="0" applyProtection="0"/>
    <xf numFmtId="0" fontId="6" fillId="4" borderId="0" applyNumberFormat="0" applyBorder="0" applyAlignment="0" applyProtection="0"/>
    <xf numFmtId="0" fontId="57" fillId="19" borderId="9" applyNumberFormat="0" applyAlignment="0" applyProtection="0"/>
    <xf numFmtId="0" fontId="54" fillId="20" borderId="0" applyNumberFormat="0" applyBorder="0" applyAlignment="0" applyProtection="0"/>
    <xf numFmtId="0" fontId="58" fillId="14" borderId="0" applyNumberFormat="0" applyBorder="0" applyAlignment="0" applyProtection="0"/>
    <xf numFmtId="0" fontId="53" fillId="14" borderId="0" applyNumberFormat="0" applyBorder="0" applyAlignment="0" applyProtection="0"/>
    <xf numFmtId="0" fontId="3"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3" fillId="23" borderId="0" applyNumberFormat="0" applyBorder="0" applyAlignment="0" applyProtection="0"/>
    <xf numFmtId="43" fontId="9" fillId="0" borderId="0" applyFont="0" applyFill="0" applyBorder="0" applyAlignment="0" applyProtection="0"/>
    <xf numFmtId="0" fontId="54" fillId="20" borderId="0" applyNumberFormat="0" applyBorder="0" applyAlignment="0" applyProtection="0"/>
    <xf numFmtId="0" fontId="3" fillId="23"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3" fillId="0" borderId="0">
      <alignment vertical="center"/>
      <protection/>
    </xf>
    <xf numFmtId="0" fontId="61" fillId="20" borderId="0" applyNumberFormat="0" applyBorder="0" applyAlignment="0" applyProtection="0"/>
    <xf numFmtId="0" fontId="75" fillId="0" borderId="0" applyNumberFormat="0" applyFill="0" applyBorder="0" applyAlignment="0" applyProtection="0"/>
    <xf numFmtId="0" fontId="15" fillId="0" borderId="0">
      <alignment/>
      <protection/>
    </xf>
    <xf numFmtId="0" fontId="3" fillId="23" borderId="0" applyNumberFormat="0" applyBorder="0" applyAlignment="0" applyProtection="0"/>
    <xf numFmtId="0" fontId="53" fillId="14" borderId="0" applyNumberFormat="0" applyBorder="0" applyAlignment="0" applyProtection="0"/>
    <xf numFmtId="0" fontId="78" fillId="3" borderId="4" applyNumberFormat="0" applyAlignment="0" applyProtection="0"/>
    <xf numFmtId="0" fontId="83" fillId="0" borderId="11" applyNumberFormat="0" applyFill="0" applyAlignment="0" applyProtection="0"/>
    <xf numFmtId="0" fontId="61" fillId="15"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3" fillId="25" borderId="0" applyNumberFormat="0" applyBorder="0" applyAlignment="0" applyProtection="0"/>
    <xf numFmtId="0" fontId="54" fillId="20" borderId="0" applyNumberFormat="0" applyBorder="0" applyAlignment="0" applyProtection="0"/>
    <xf numFmtId="0" fontId="59" fillId="7" borderId="0" applyNumberFormat="0" applyBorder="0" applyAlignment="0" applyProtection="0"/>
    <xf numFmtId="0" fontId="58" fillId="14" borderId="0" applyNumberFormat="0" applyBorder="0" applyAlignment="0" applyProtection="0"/>
    <xf numFmtId="0" fontId="85" fillId="7" borderId="0" applyNumberFormat="0" applyBorder="0" applyAlignment="0" applyProtection="0"/>
    <xf numFmtId="0" fontId="9" fillId="0" borderId="0">
      <alignment/>
      <protection/>
    </xf>
    <xf numFmtId="0" fontId="54" fillId="20" borderId="0" applyNumberFormat="0" applyBorder="0" applyAlignment="0" applyProtection="0"/>
    <xf numFmtId="0" fontId="58" fillId="14" borderId="0" applyNumberFormat="0" applyBorder="0" applyAlignment="0" applyProtection="0"/>
    <xf numFmtId="0" fontId="3" fillId="25" borderId="0" applyNumberFormat="0" applyBorder="0" applyAlignment="0" applyProtection="0"/>
    <xf numFmtId="0" fontId="3" fillId="23" borderId="0" applyNumberFormat="0" applyBorder="0" applyAlignment="0" applyProtection="0"/>
    <xf numFmtId="0" fontId="60" fillId="4" borderId="4" applyNumberFormat="0" applyAlignment="0" applyProtection="0"/>
    <xf numFmtId="0" fontId="59" fillId="8" borderId="0" applyNumberFormat="0" applyBorder="0" applyAlignment="0" applyProtection="0"/>
    <xf numFmtId="0" fontId="3" fillId="23"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9" fillId="0" borderId="0">
      <alignment vertical="center"/>
      <protection/>
    </xf>
    <xf numFmtId="0" fontId="3" fillId="23" borderId="0" applyNumberFormat="0" applyBorder="0" applyAlignment="0" applyProtection="0"/>
    <xf numFmtId="0" fontId="60" fillId="4" borderId="4" applyNumberFormat="0" applyAlignment="0" applyProtection="0"/>
    <xf numFmtId="0" fontId="54" fillId="20" borderId="0" applyNumberFormat="0" applyBorder="0" applyAlignment="0" applyProtection="0"/>
    <xf numFmtId="190" fontId="9" fillId="0" borderId="0" applyFont="0" applyFill="0" applyBorder="0" applyAlignment="0" applyProtection="0"/>
    <xf numFmtId="0" fontId="58" fillId="18" borderId="0" applyNumberFormat="0" applyBorder="0" applyAlignment="0" applyProtection="0"/>
    <xf numFmtId="0" fontId="53" fillId="18" borderId="0" applyNumberFormat="0" applyBorder="0" applyAlignment="0" applyProtection="0"/>
    <xf numFmtId="0" fontId="3"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3" fillId="17" borderId="0" applyNumberFormat="0" applyBorder="0" applyAlignment="0" applyProtection="0"/>
    <xf numFmtId="0" fontId="71" fillId="0" borderId="7" applyNumberFormat="0" applyFill="0" applyAlignment="0" applyProtection="0"/>
    <xf numFmtId="0" fontId="3" fillId="17"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9" fillId="11" borderId="0" applyNumberFormat="0" applyBorder="0" applyAlignment="0" applyProtection="0"/>
    <xf numFmtId="0" fontId="105" fillId="5"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6" fillId="4" borderId="0" applyNumberFormat="0" applyBorder="0" applyAlignment="0" applyProtection="0"/>
    <xf numFmtId="0" fontId="3" fillId="17" borderId="0" applyNumberFormat="0" applyBorder="0" applyAlignment="0" applyProtection="0"/>
    <xf numFmtId="0" fontId="59" fillId="6" borderId="0" applyNumberFormat="0" applyBorder="0" applyAlignment="0" applyProtection="0"/>
    <xf numFmtId="0" fontId="106" fillId="20" borderId="0" applyNumberFormat="0" applyBorder="0" applyAlignment="0" applyProtection="0"/>
    <xf numFmtId="0" fontId="73" fillId="15" borderId="0" applyNumberFormat="0" applyBorder="0" applyAlignment="0" applyProtection="0"/>
    <xf numFmtId="0" fontId="59" fillId="11" borderId="0" applyNumberFormat="0" applyBorder="0" applyAlignment="0" applyProtection="0"/>
    <xf numFmtId="0" fontId="83" fillId="0" borderId="11" applyNumberFormat="0" applyFill="0" applyAlignment="0" applyProtection="0"/>
    <xf numFmtId="0" fontId="6" fillId="4" borderId="0" applyNumberFormat="0" applyBorder="0" applyAlignment="0" applyProtection="0"/>
    <xf numFmtId="0" fontId="64" fillId="14" borderId="0" applyNumberFormat="0" applyBorder="0" applyAlignment="0" applyProtection="0"/>
    <xf numFmtId="0" fontId="82" fillId="0" borderId="0" applyNumberFormat="0" applyFill="0" applyBorder="0" applyAlignment="0" applyProtection="0"/>
    <xf numFmtId="0" fontId="54" fillId="20" borderId="0" applyNumberFormat="0" applyBorder="0" applyAlignment="0" applyProtection="0"/>
    <xf numFmtId="0" fontId="3" fillId="22"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15" fillId="0" borderId="0">
      <alignment/>
      <protection/>
    </xf>
    <xf numFmtId="0" fontId="61" fillId="15" borderId="0" applyNumberFormat="0" applyBorder="0" applyAlignment="0" applyProtection="0"/>
    <xf numFmtId="0" fontId="82" fillId="0" borderId="0" applyNumberFormat="0" applyFill="0" applyBorder="0" applyAlignment="0" applyProtection="0"/>
    <xf numFmtId="0" fontId="59" fillId="23" borderId="0" applyNumberFormat="0" applyBorder="0" applyAlignment="0" applyProtection="0"/>
    <xf numFmtId="0" fontId="3" fillId="17" borderId="0" applyNumberFormat="0" applyBorder="0" applyAlignment="0" applyProtection="0"/>
    <xf numFmtId="0" fontId="3" fillId="3" borderId="0" applyNumberFormat="0" applyBorder="0" applyAlignment="0" applyProtection="0"/>
    <xf numFmtId="0" fontId="3" fillId="17" borderId="0" applyNumberFormat="0" applyBorder="0" applyAlignment="0" applyProtection="0"/>
    <xf numFmtId="0" fontId="59" fillId="16"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3" fillId="17" borderId="0" applyNumberFormat="0" applyBorder="0" applyAlignment="0" applyProtection="0"/>
    <xf numFmtId="0" fontId="59" fillId="1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8" fillId="0" borderId="8" applyNumberFormat="0" applyFill="0" applyAlignment="0" applyProtection="0"/>
    <xf numFmtId="43" fontId="3" fillId="0" borderId="0" applyFont="0" applyFill="0" applyBorder="0" applyAlignment="0" applyProtection="0"/>
    <xf numFmtId="0" fontId="59" fillId="16"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64" fillId="14" borderId="0" applyNumberFormat="0" applyBorder="0" applyAlignment="0" applyProtection="0"/>
    <xf numFmtId="0" fontId="58" fillId="14" borderId="0" applyNumberFormat="0" applyBorder="0" applyAlignment="0" applyProtection="0"/>
    <xf numFmtId="0" fontId="73" fillId="15"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3" borderId="0" applyNumberFormat="0" applyBorder="0" applyAlignment="0" applyProtection="0"/>
    <xf numFmtId="0" fontId="54" fillId="20" borderId="0" applyNumberFormat="0" applyBorder="0" applyAlignment="0" applyProtection="0"/>
    <xf numFmtId="0" fontId="75" fillId="0" borderId="0" applyNumberFormat="0" applyFill="0" applyBorder="0" applyAlignment="0" applyProtection="0"/>
    <xf numFmtId="0" fontId="57" fillId="19" borderId="9" applyNumberFormat="0" applyAlignment="0" applyProtection="0"/>
    <xf numFmtId="0" fontId="66" fillId="15" borderId="0" applyNumberFormat="0" applyBorder="0" applyAlignment="0" applyProtection="0"/>
    <xf numFmtId="0" fontId="59" fillId="11" borderId="0" applyNumberFormat="0" applyBorder="0" applyAlignment="0" applyProtection="0"/>
    <xf numFmtId="0" fontId="3" fillId="22" borderId="0" applyNumberFormat="0" applyBorder="0" applyAlignment="0" applyProtection="0"/>
    <xf numFmtId="0" fontId="54" fillId="20" borderId="0" applyNumberFormat="0" applyBorder="0" applyAlignment="0" applyProtection="0"/>
    <xf numFmtId="1" fontId="1" fillId="0" borderId="2">
      <alignment vertical="center"/>
      <protection locked="0"/>
    </xf>
    <xf numFmtId="0" fontId="3" fillId="17" borderId="0" applyNumberFormat="0" applyBorder="0" applyAlignment="0" applyProtection="0"/>
    <xf numFmtId="1" fontId="1" fillId="0" borderId="2">
      <alignment vertical="center"/>
      <protection locked="0"/>
    </xf>
    <xf numFmtId="0" fontId="69" fillId="20" borderId="0" applyNumberFormat="0" applyBorder="0" applyAlignment="0" applyProtection="0"/>
    <xf numFmtId="0" fontId="58" fillId="18" borderId="0" applyNumberFormat="0" applyBorder="0" applyAlignment="0" applyProtection="0"/>
    <xf numFmtId="0" fontId="59" fillId="6" borderId="0" applyNumberFormat="0" applyBorder="0" applyAlignment="0" applyProtection="0"/>
    <xf numFmtId="0" fontId="3" fillId="17" borderId="0" applyNumberFormat="0" applyBorder="0" applyAlignment="0" applyProtection="0"/>
    <xf numFmtId="191" fontId="68" fillId="0" borderId="0">
      <alignment/>
      <protection/>
    </xf>
    <xf numFmtId="0" fontId="54" fillId="20" borderId="0" applyNumberFormat="0" applyBorder="0" applyAlignment="0" applyProtection="0"/>
    <xf numFmtId="0" fontId="51" fillId="26" borderId="0" applyNumberFormat="0" applyBorder="0" applyAlignment="0" applyProtection="0"/>
    <xf numFmtId="0" fontId="75" fillId="0" borderId="10" applyNumberFormat="0" applyFill="0" applyAlignment="0" applyProtection="0"/>
    <xf numFmtId="0" fontId="3" fillId="23"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3" fillId="23" borderId="0" applyNumberFormat="0" applyBorder="0" applyAlignment="0" applyProtection="0"/>
    <xf numFmtId="0" fontId="54" fillId="20" borderId="0" applyNumberFormat="0" applyBorder="0" applyAlignment="0" applyProtection="0"/>
    <xf numFmtId="0" fontId="84" fillId="14" borderId="0" applyNumberFormat="0" applyBorder="0" applyAlignment="0" applyProtection="0"/>
    <xf numFmtId="0" fontId="52" fillId="18" borderId="0" applyNumberFormat="0" applyBorder="0" applyAlignment="0" applyProtection="0"/>
    <xf numFmtId="0" fontId="59" fillId="16" borderId="0" applyNumberFormat="0" applyBorder="0" applyAlignment="0" applyProtection="0"/>
    <xf numFmtId="0" fontId="59" fillId="23" borderId="0" applyNumberFormat="0" applyBorder="0" applyAlignment="0" applyProtection="0"/>
    <xf numFmtId="0" fontId="54" fillId="20" borderId="0" applyNumberFormat="0" applyBorder="0" applyAlignment="0" applyProtection="0"/>
    <xf numFmtId="0" fontId="52" fillId="18" borderId="0" applyNumberFormat="0" applyBorder="0" applyAlignment="0" applyProtection="0"/>
    <xf numFmtId="0" fontId="3" fillId="17" borderId="0" applyNumberFormat="0" applyBorder="0" applyAlignment="0" applyProtection="0"/>
    <xf numFmtId="10" fontId="9" fillId="0" borderId="0" applyFont="0" applyFill="0" applyBorder="0" applyAlignment="0" applyProtection="0"/>
    <xf numFmtId="0" fontId="6" fillId="13" borderId="0" applyNumberFormat="0" applyBorder="0" applyAlignment="0" applyProtection="0"/>
    <xf numFmtId="0" fontId="6" fillId="13" borderId="0" applyNumberFormat="0" applyBorder="0" applyAlignment="0" applyProtection="0"/>
    <xf numFmtId="0" fontId="59" fillId="23" borderId="0" applyNumberFormat="0" applyBorder="0" applyAlignment="0" applyProtection="0"/>
    <xf numFmtId="0" fontId="3" fillId="3"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61" fillId="15" borderId="0" applyNumberFormat="0" applyBorder="0" applyAlignment="0" applyProtection="0"/>
    <xf numFmtId="0" fontId="69" fillId="20" borderId="0" applyNumberFormat="0" applyBorder="0" applyAlignment="0" applyProtection="0"/>
    <xf numFmtId="0" fontId="52" fillId="18"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59" fillId="21" borderId="0" applyNumberFormat="0" applyBorder="0" applyAlignment="0" applyProtection="0"/>
    <xf numFmtId="0" fontId="80" fillId="7" borderId="0" applyNumberFormat="0" applyBorder="0" applyAlignment="0" applyProtection="0"/>
    <xf numFmtId="0" fontId="3" fillId="3" borderId="0" applyNumberFormat="0" applyBorder="0" applyAlignment="0" applyProtection="0"/>
    <xf numFmtId="0" fontId="54" fillId="20" borderId="0" applyNumberFormat="0" applyBorder="0" applyAlignment="0" applyProtection="0"/>
    <xf numFmtId="0" fontId="59" fillId="8" borderId="0" applyNumberFormat="0" applyBorder="0" applyAlignment="0" applyProtection="0"/>
    <xf numFmtId="0" fontId="66" fillId="23" borderId="0" applyNumberFormat="0" applyBorder="0" applyAlignment="0" applyProtection="0"/>
    <xf numFmtId="0" fontId="58" fillId="14" borderId="0" applyNumberFormat="0" applyBorder="0" applyAlignment="0" applyProtection="0"/>
    <xf numFmtId="0" fontId="59" fillId="8" borderId="0" applyNumberFormat="0" applyBorder="0" applyAlignment="0" applyProtection="0"/>
    <xf numFmtId="0" fontId="83" fillId="0" borderId="11" applyNumberFormat="0" applyFill="0" applyAlignment="0" applyProtection="0"/>
    <xf numFmtId="0" fontId="66" fillId="17" borderId="0" applyNumberFormat="0" applyBorder="0" applyAlignment="0" applyProtection="0"/>
    <xf numFmtId="0" fontId="3" fillId="3"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85" fillId="9" borderId="0" applyNumberFormat="0" applyBorder="0" applyAlignment="0" applyProtection="0"/>
    <xf numFmtId="0" fontId="54" fillId="20" borderId="0" applyNumberFormat="0" applyBorder="0" applyAlignment="0" applyProtection="0"/>
    <xf numFmtId="0" fontId="55" fillId="4" borderId="5" applyNumberFormat="0" applyAlignment="0" applyProtection="0"/>
    <xf numFmtId="0" fontId="58" fillId="14" borderId="0" applyNumberFormat="0" applyBorder="0" applyAlignment="0" applyProtection="0"/>
    <xf numFmtId="0" fontId="53" fillId="14" borderId="0" applyNumberFormat="0" applyBorder="0" applyAlignment="0" applyProtection="0"/>
    <xf numFmtId="0" fontId="71" fillId="0" borderId="7" applyNumberFormat="0" applyFill="0" applyAlignment="0" applyProtection="0"/>
    <xf numFmtId="0" fontId="59" fillId="23" borderId="0" applyNumberFormat="0" applyBorder="0" applyAlignment="0" applyProtection="0"/>
    <xf numFmtId="0" fontId="59" fillId="6" borderId="0" applyNumberFormat="0" applyBorder="0" applyAlignment="0" applyProtection="0"/>
    <xf numFmtId="0" fontId="54" fillId="20" borderId="0" applyNumberFormat="0" applyBorder="0" applyAlignment="0" applyProtection="0"/>
    <xf numFmtId="0" fontId="53" fillId="14"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3" fillId="18" borderId="0" applyNumberFormat="0" applyBorder="0" applyAlignment="0" applyProtection="0"/>
    <xf numFmtId="0" fontId="54" fillId="15" borderId="0" applyNumberFormat="0" applyBorder="0" applyAlignment="0" applyProtection="0"/>
    <xf numFmtId="0" fontId="3" fillId="17" borderId="0" applyNumberFormat="0" applyBorder="0" applyAlignment="0" applyProtection="0"/>
    <xf numFmtId="0" fontId="54" fillId="20" borderId="0" applyNumberFormat="0" applyBorder="0" applyAlignment="0" applyProtection="0"/>
    <xf numFmtId="0" fontId="3" fillId="18" borderId="0" applyNumberFormat="0" applyBorder="0" applyAlignment="0" applyProtection="0"/>
    <xf numFmtId="0" fontId="3" fillId="17" borderId="0" applyNumberFormat="0" applyBorder="0" applyAlignment="0" applyProtection="0"/>
    <xf numFmtId="0" fontId="6" fillId="4" borderId="0" applyNumberFormat="0" applyBorder="0" applyAlignment="0" applyProtection="0"/>
    <xf numFmtId="0" fontId="52" fillId="18"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3" fillId="3" borderId="0" applyNumberFormat="0" applyBorder="0" applyAlignment="0" applyProtection="0"/>
    <xf numFmtId="0" fontId="69" fillId="20" borderId="0" applyNumberFormat="0" applyBorder="0" applyAlignment="0" applyProtection="0"/>
    <xf numFmtId="0" fontId="59" fillId="11" borderId="0" applyNumberFormat="0" applyBorder="0" applyAlignment="0" applyProtection="0"/>
    <xf numFmtId="0" fontId="58" fillId="14" borderId="0" applyNumberFormat="0" applyBorder="0" applyAlignment="0" applyProtection="0"/>
    <xf numFmtId="0" fontId="21" fillId="0" borderId="0">
      <alignment/>
      <protection/>
    </xf>
    <xf numFmtId="0" fontId="58" fillId="14" borderId="0" applyNumberFormat="0" applyBorder="0" applyAlignment="0" applyProtection="0"/>
    <xf numFmtId="0" fontId="56" fillId="0" borderId="0" applyNumberFormat="0" applyFill="0" applyBorder="0" applyAlignment="0" applyProtection="0"/>
    <xf numFmtId="0" fontId="78" fillId="3" borderId="4" applyNumberFormat="0" applyAlignment="0" applyProtection="0"/>
    <xf numFmtId="0" fontId="3" fillId="15" borderId="0" applyNumberFormat="0" applyBorder="0" applyAlignment="0" applyProtection="0"/>
    <xf numFmtId="0" fontId="3" fillId="23" borderId="0" applyNumberFormat="0" applyBorder="0" applyAlignment="0" applyProtection="0"/>
    <xf numFmtId="0" fontId="54" fillId="20" borderId="0" applyNumberFormat="0" applyBorder="0" applyAlignment="0" applyProtection="0"/>
    <xf numFmtId="0" fontId="3" fillId="3" borderId="0" applyNumberFormat="0" applyBorder="0" applyAlignment="0" applyProtection="0"/>
    <xf numFmtId="0" fontId="9" fillId="0" borderId="0">
      <alignment vertical="center"/>
      <protection/>
    </xf>
    <xf numFmtId="0" fontId="59" fillId="10"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59" fillId="23" borderId="0" applyNumberFormat="0" applyBorder="0" applyAlignment="0" applyProtection="0"/>
    <xf numFmtId="0" fontId="80" fillId="17" borderId="0" applyNumberFormat="0" applyBorder="0" applyAlignment="0" applyProtection="0"/>
    <xf numFmtId="0" fontId="53" fillId="18" borderId="0" applyNumberFormat="0" applyBorder="0" applyAlignment="0" applyProtection="0"/>
    <xf numFmtId="0" fontId="60" fillId="4" borderId="4" applyNumberFormat="0" applyAlignment="0" applyProtection="0"/>
    <xf numFmtId="0" fontId="54" fillId="20" borderId="0" applyNumberFormat="0" applyBorder="0" applyAlignment="0" applyProtection="0"/>
    <xf numFmtId="0" fontId="3" fillId="17" borderId="0" applyNumberFormat="0" applyBorder="0" applyAlignment="0" applyProtection="0"/>
    <xf numFmtId="0" fontId="58" fillId="14" borderId="0" applyNumberFormat="0" applyBorder="0" applyAlignment="0" applyProtection="0"/>
    <xf numFmtId="0" fontId="9" fillId="0" borderId="0">
      <alignment/>
      <protection/>
    </xf>
    <xf numFmtId="0" fontId="6" fillId="2" borderId="0" applyNumberFormat="0" applyBorder="0" applyAlignment="0" applyProtection="0"/>
    <xf numFmtId="0" fontId="59" fillId="7" borderId="0" applyNumberFormat="0" applyBorder="0" applyAlignment="0" applyProtection="0"/>
    <xf numFmtId="0" fontId="3" fillId="17" borderId="0" applyNumberFormat="0" applyBorder="0" applyAlignment="0" applyProtection="0"/>
    <xf numFmtId="0" fontId="54" fillId="20" borderId="0" applyNumberFormat="0" applyBorder="0" applyAlignment="0" applyProtection="0"/>
    <xf numFmtId="0" fontId="3" fillId="3" borderId="0" applyNumberFormat="0" applyBorder="0" applyAlignment="0" applyProtection="0"/>
    <xf numFmtId="0" fontId="78" fillId="3" borderId="4" applyNumberFormat="0" applyAlignment="0" applyProtection="0"/>
    <xf numFmtId="0" fontId="66" fillId="17"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3" fillId="15" borderId="0" applyNumberFormat="0" applyBorder="0" applyAlignment="0" applyProtection="0"/>
    <xf numFmtId="0" fontId="66" fillId="3" borderId="0" applyNumberFormat="0" applyBorder="0" applyAlignment="0" applyProtection="0"/>
    <xf numFmtId="0" fontId="74" fillId="0" borderId="0">
      <alignment/>
      <protection/>
    </xf>
    <xf numFmtId="0" fontId="3" fillId="15" borderId="0" applyNumberFormat="0" applyBorder="0" applyAlignment="0" applyProtection="0"/>
    <xf numFmtId="0" fontId="54" fillId="20" borderId="0" applyNumberFormat="0" applyBorder="0" applyAlignment="0" applyProtection="0"/>
    <xf numFmtId="0" fontId="3" fillId="3" borderId="0" applyNumberFormat="0" applyBorder="0" applyAlignment="0" applyProtection="0"/>
    <xf numFmtId="0" fontId="61" fillId="15" borderId="0" applyNumberFormat="0" applyBorder="0" applyAlignment="0" applyProtection="0"/>
    <xf numFmtId="0" fontId="54" fillId="20" borderId="0" applyNumberFormat="0" applyBorder="0" applyAlignment="0" applyProtection="0"/>
    <xf numFmtId="0" fontId="69" fillId="20" borderId="0" applyNumberFormat="0" applyBorder="0" applyAlignment="0" applyProtection="0"/>
    <xf numFmtId="0" fontId="3" fillId="3" borderId="0" applyNumberFormat="0" applyBorder="0" applyAlignment="0" applyProtection="0"/>
    <xf numFmtId="0" fontId="60" fillId="4" borderId="4" applyNumberFormat="0" applyAlignment="0" applyProtection="0"/>
    <xf numFmtId="0" fontId="51" fillId="27" borderId="0" applyNumberFormat="0" applyBorder="0" applyAlignment="0" applyProtection="0"/>
    <xf numFmtId="0" fontId="9" fillId="0" borderId="0" applyNumberFormat="0" applyFont="0" applyFill="0" applyBorder="0" applyAlignment="0" applyProtection="0"/>
    <xf numFmtId="0" fontId="3" fillId="3" borderId="0" applyNumberFormat="0" applyBorder="0" applyAlignment="0" applyProtection="0"/>
    <xf numFmtId="0" fontId="80" fillId="21" borderId="0" applyNumberFormat="0" applyBorder="0" applyAlignment="0" applyProtection="0"/>
    <xf numFmtId="0" fontId="3" fillId="18" borderId="0" applyNumberFormat="0" applyBorder="0" applyAlignment="0" applyProtection="0"/>
    <xf numFmtId="0" fontId="54" fillId="20" borderId="0" applyNumberFormat="0" applyBorder="0" applyAlignment="0" applyProtection="0"/>
    <xf numFmtId="0" fontId="51" fillId="26" borderId="0" applyNumberFormat="0" applyBorder="0" applyAlignment="0" applyProtection="0"/>
    <xf numFmtId="0" fontId="3" fillId="17"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6" fillId="13" borderId="0" applyNumberFormat="0" applyBorder="0" applyAlignment="0" applyProtection="0"/>
    <xf numFmtId="0" fontId="59" fillId="7" borderId="0" applyNumberFormat="0" applyBorder="0" applyAlignment="0" applyProtection="0"/>
    <xf numFmtId="0" fontId="58" fillId="14" borderId="0" applyNumberFormat="0" applyBorder="0" applyAlignment="0" applyProtection="0"/>
    <xf numFmtId="0" fontId="71" fillId="0" borderId="7" applyNumberFormat="0" applyFill="0" applyAlignment="0" applyProtection="0"/>
    <xf numFmtId="0" fontId="80" fillId="19" borderId="0" applyNumberFormat="0" applyBorder="0" applyAlignment="0" applyProtection="0"/>
    <xf numFmtId="0" fontId="3" fillId="18" borderId="0" applyNumberFormat="0" applyBorder="0" applyAlignment="0" applyProtection="0"/>
    <xf numFmtId="0" fontId="98" fillId="0" borderId="0" applyProtection="0">
      <alignment/>
    </xf>
    <xf numFmtId="0" fontId="54" fillId="20" borderId="0" applyNumberFormat="0" applyBorder="0" applyAlignment="0" applyProtection="0"/>
    <xf numFmtId="0" fontId="71" fillId="0" borderId="7" applyNumberFormat="0" applyFill="0" applyAlignment="0" applyProtection="0"/>
    <xf numFmtId="0" fontId="53" fillId="14"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3" fillId="20" borderId="0" applyNumberFormat="0" applyBorder="0" applyAlignment="0" applyProtection="0"/>
    <xf numFmtId="0" fontId="85" fillId="10" borderId="0" applyNumberFormat="0" applyBorder="0" applyAlignment="0" applyProtection="0"/>
    <xf numFmtId="0" fontId="57" fillId="19" borderId="9" applyNumberFormat="0" applyAlignment="0" applyProtection="0"/>
    <xf numFmtId="0" fontId="54" fillId="20" borderId="0" applyNumberFormat="0" applyBorder="0" applyAlignment="0" applyProtection="0"/>
    <xf numFmtId="0" fontId="58" fillId="14" borderId="0" applyNumberFormat="0" applyBorder="0" applyAlignment="0" applyProtection="0"/>
    <xf numFmtId="0" fontId="74" fillId="0" borderId="0">
      <alignment/>
      <protection/>
    </xf>
    <xf numFmtId="0" fontId="58" fillId="14" borderId="0" applyNumberFormat="0" applyBorder="0" applyAlignment="0" applyProtection="0"/>
    <xf numFmtId="0" fontId="54" fillId="20" borderId="0" applyNumberFormat="0" applyBorder="0" applyAlignment="0" applyProtection="0"/>
    <xf numFmtId="0" fontId="59" fillId="21" borderId="0" applyNumberFormat="0" applyBorder="0" applyAlignment="0" applyProtection="0"/>
    <xf numFmtId="0" fontId="54" fillId="20" borderId="0" applyNumberFormat="0" applyBorder="0" applyAlignment="0" applyProtection="0"/>
    <xf numFmtId="0" fontId="66" fillId="13" borderId="0" applyNumberFormat="0" applyBorder="0" applyAlignment="0" applyProtection="0"/>
    <xf numFmtId="0" fontId="54" fillId="20" borderId="0" applyNumberFormat="0" applyBorder="0" applyAlignment="0" applyProtection="0"/>
    <xf numFmtId="0" fontId="58" fillId="18" borderId="0" applyNumberFormat="0" applyBorder="0" applyAlignment="0" applyProtection="0"/>
    <xf numFmtId="0" fontId="3" fillId="3"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64" fillId="14" borderId="0" applyNumberFormat="0" applyBorder="0" applyAlignment="0" applyProtection="0"/>
    <xf numFmtId="0" fontId="60" fillId="4" borderId="4" applyNumberFormat="0" applyAlignment="0" applyProtection="0"/>
    <xf numFmtId="0" fontId="58" fillId="14" borderId="0" applyNumberFormat="0" applyBorder="0" applyAlignment="0" applyProtection="0"/>
    <xf numFmtId="0" fontId="68" fillId="0" borderId="0">
      <alignment/>
      <protection/>
    </xf>
    <xf numFmtId="0" fontId="66" fillId="23" borderId="0" applyNumberFormat="0" applyBorder="0" applyAlignment="0" applyProtection="0"/>
    <xf numFmtId="0" fontId="9" fillId="0" borderId="0" applyFont="0" applyFill="0" applyBorder="0" applyAlignment="0" applyProtection="0"/>
    <xf numFmtId="0" fontId="55" fillId="4" borderId="5" applyNumberFormat="0" applyAlignment="0" applyProtection="0"/>
    <xf numFmtId="0" fontId="59" fillId="16" borderId="0" applyNumberFormat="0" applyBorder="0" applyAlignment="0" applyProtection="0"/>
    <xf numFmtId="0" fontId="54" fillId="20" borderId="0" applyNumberFormat="0" applyBorder="0" applyAlignment="0" applyProtection="0"/>
    <xf numFmtId="0" fontId="59" fillId="23" borderId="0" applyNumberFormat="0" applyBorder="0" applyAlignment="0" applyProtection="0"/>
    <xf numFmtId="3" fontId="90" fillId="0" borderId="0" applyFont="0" applyFill="0" applyBorder="0" applyAlignment="0" applyProtection="0"/>
    <xf numFmtId="0" fontId="61" fillId="20" borderId="0" applyNumberFormat="0" applyBorder="0" applyAlignment="0" applyProtection="0"/>
    <xf numFmtId="0" fontId="59" fillId="23" borderId="0" applyNumberFormat="0" applyBorder="0" applyAlignment="0" applyProtection="0"/>
    <xf numFmtId="0" fontId="58" fillId="14" borderId="0" applyNumberFormat="0" applyBorder="0" applyAlignment="0" applyProtection="0"/>
    <xf numFmtId="0" fontId="59" fillId="7" borderId="0" applyNumberFormat="0" applyBorder="0" applyAlignment="0" applyProtection="0"/>
    <xf numFmtId="37" fontId="92" fillId="0" borderId="0">
      <alignment/>
      <protection/>
    </xf>
    <xf numFmtId="0" fontId="54" fillId="20" borderId="0" applyNumberFormat="0" applyBorder="0" applyAlignment="0" applyProtection="0"/>
    <xf numFmtId="10" fontId="95" fillId="2" borderId="2" applyBorder="0" applyAlignment="0" applyProtection="0"/>
    <xf numFmtId="0" fontId="3" fillId="13" borderId="0" applyNumberFormat="0" applyBorder="0" applyAlignment="0" applyProtection="0"/>
    <xf numFmtId="0" fontId="58" fillId="14" borderId="0" applyNumberFormat="0" applyBorder="0" applyAlignment="0" applyProtection="0"/>
    <xf numFmtId="0" fontId="85" fillId="10" borderId="0" applyNumberFormat="0" applyBorder="0" applyAlignment="0" applyProtection="0"/>
    <xf numFmtId="0" fontId="3" fillId="23" borderId="0" applyNumberFormat="0" applyBorder="0" applyAlignment="0" applyProtection="0"/>
    <xf numFmtId="0" fontId="58" fillId="14" borderId="0" applyNumberFormat="0" applyBorder="0" applyAlignment="0" applyProtection="0"/>
    <xf numFmtId="0" fontId="3" fillId="13" borderId="0" applyNumberFormat="0" applyBorder="0" applyAlignment="0" applyProtection="0"/>
    <xf numFmtId="0" fontId="82" fillId="0" borderId="0" applyNumberFormat="0" applyFill="0" applyBorder="0" applyAlignment="0" applyProtection="0"/>
    <xf numFmtId="0" fontId="54" fillId="20" borderId="0" applyNumberFormat="0" applyBorder="0" applyAlignment="0" applyProtection="0"/>
    <xf numFmtId="0" fontId="80" fillId="28" borderId="0" applyNumberFormat="0" applyBorder="0" applyAlignment="0" applyProtection="0"/>
    <xf numFmtId="0" fontId="3" fillId="18" borderId="0" applyNumberFormat="0" applyBorder="0" applyAlignment="0" applyProtection="0"/>
    <xf numFmtId="0" fontId="3" fillId="3" borderId="0" applyNumberFormat="0" applyBorder="0" applyAlignment="0" applyProtection="0"/>
    <xf numFmtId="0" fontId="54" fillId="20" borderId="0" applyNumberFormat="0" applyBorder="0" applyAlignment="0" applyProtection="0"/>
    <xf numFmtId="181" fontId="9" fillId="0" borderId="0" applyFont="0" applyFill="0" applyBorder="0" applyAlignment="0" applyProtection="0"/>
    <xf numFmtId="0" fontId="9" fillId="2" borderId="1" applyNumberFormat="0" applyFont="0" applyAlignment="0" applyProtection="0"/>
    <xf numFmtId="0" fontId="61" fillId="20" borderId="0" applyNumberFormat="0" applyBorder="0" applyAlignment="0" applyProtection="0"/>
    <xf numFmtId="0" fontId="58" fillId="14" borderId="0" applyNumberFormat="0" applyBorder="0" applyAlignment="0" applyProtection="0"/>
    <xf numFmtId="0" fontId="3" fillId="22" borderId="0" applyNumberFormat="0" applyBorder="0" applyAlignment="0" applyProtection="0"/>
    <xf numFmtId="0" fontId="72" fillId="20" borderId="0" applyNumberFormat="0" applyBorder="0" applyAlignment="0" applyProtection="0"/>
    <xf numFmtId="9" fontId="9" fillId="0" borderId="0" applyFont="0" applyFill="0" applyBorder="0" applyAlignment="0" applyProtection="0"/>
    <xf numFmtId="0" fontId="54" fillId="20" borderId="0" applyNumberFormat="0" applyBorder="0" applyAlignment="0" applyProtection="0"/>
    <xf numFmtId="0" fontId="15" fillId="0" borderId="0">
      <alignment/>
      <protection/>
    </xf>
    <xf numFmtId="0" fontId="55" fillId="4" borderId="5" applyNumberFormat="0" applyAlignment="0" applyProtection="0"/>
    <xf numFmtId="0" fontId="58" fillId="14" borderId="0" applyNumberFormat="0" applyBorder="0" applyAlignment="0" applyProtection="0"/>
    <xf numFmtId="0" fontId="80" fillId="4" borderId="0" applyNumberFormat="0" applyBorder="0" applyAlignment="0" applyProtection="0"/>
    <xf numFmtId="0" fontId="54" fillId="20" borderId="0" applyNumberFormat="0" applyBorder="0" applyAlignment="0" applyProtection="0"/>
    <xf numFmtId="0" fontId="59" fillId="7" borderId="0" applyNumberFormat="0" applyBorder="0" applyAlignment="0" applyProtection="0"/>
    <xf numFmtId="0" fontId="59" fillId="25" borderId="0" applyNumberFormat="0" applyBorder="0" applyAlignment="0" applyProtection="0"/>
    <xf numFmtId="0" fontId="53" fillId="18" borderId="0" applyNumberFormat="0" applyBorder="0" applyAlignment="0" applyProtection="0"/>
    <xf numFmtId="0" fontId="3" fillId="15" borderId="0" applyNumberFormat="0" applyBorder="0" applyAlignment="0" applyProtection="0"/>
    <xf numFmtId="0" fontId="3" fillId="22" borderId="0" applyNumberFormat="0" applyBorder="0" applyAlignment="0" applyProtection="0"/>
    <xf numFmtId="0" fontId="6" fillId="18" borderId="0" applyNumberFormat="0" applyBorder="0" applyAlignment="0" applyProtection="0"/>
    <xf numFmtId="0" fontId="85" fillId="7" borderId="0" applyNumberFormat="0" applyBorder="0" applyAlignment="0" applyProtection="0"/>
    <xf numFmtId="0" fontId="66" fillId="22" borderId="0" applyNumberFormat="0" applyBorder="0" applyAlignment="0" applyProtection="0"/>
    <xf numFmtId="0" fontId="85" fillId="8" borderId="0" applyNumberFormat="0" applyBorder="0" applyAlignment="0" applyProtection="0"/>
    <xf numFmtId="0" fontId="6" fillId="13" borderId="0" applyNumberFormat="0" applyBorder="0" applyAlignment="0" applyProtection="0"/>
    <xf numFmtId="0" fontId="3" fillId="18" borderId="0" applyNumberFormat="0" applyBorder="0" applyAlignment="0" applyProtection="0"/>
    <xf numFmtId="0" fontId="68" fillId="0" borderId="0">
      <alignment/>
      <protection/>
    </xf>
    <xf numFmtId="0" fontId="59" fillId="6" borderId="0" applyNumberFormat="0" applyBorder="0" applyAlignment="0" applyProtection="0"/>
    <xf numFmtId="0" fontId="58" fillId="14" borderId="0" applyNumberFormat="0" applyBorder="0" applyAlignment="0" applyProtection="0"/>
    <xf numFmtId="0" fontId="57" fillId="19" borderId="9" applyNumberFormat="0" applyAlignment="0" applyProtection="0"/>
    <xf numFmtId="0" fontId="3" fillId="13" borderId="0" applyNumberFormat="0" applyBorder="0" applyAlignment="0" applyProtection="0"/>
    <xf numFmtId="0" fontId="54" fillId="20" borderId="0" applyNumberFormat="0" applyBorder="0" applyAlignment="0" applyProtection="0"/>
    <xf numFmtId="0" fontId="104" fillId="3" borderId="4" applyNumberFormat="0" applyAlignment="0" applyProtection="0"/>
    <xf numFmtId="0" fontId="15" fillId="0" borderId="0">
      <alignment/>
      <protection/>
    </xf>
    <xf numFmtId="0" fontId="77" fillId="5" borderId="0" applyNumberFormat="0" applyBorder="0" applyAlignment="0" applyProtection="0"/>
    <xf numFmtId="0" fontId="59" fillId="11" borderId="0" applyNumberFormat="0" applyBorder="0" applyAlignment="0" applyProtection="0"/>
    <xf numFmtId="0" fontId="54" fillId="20" borderId="0" applyNumberFormat="0" applyBorder="0" applyAlignment="0" applyProtection="0"/>
    <xf numFmtId="0" fontId="58" fillId="18" borderId="0" applyNumberFormat="0" applyBorder="0" applyAlignment="0" applyProtection="0"/>
    <xf numFmtId="0" fontId="59" fillId="7" borderId="0" applyNumberFormat="0" applyBorder="0" applyAlignment="0" applyProtection="0"/>
    <xf numFmtId="0" fontId="9" fillId="0" borderId="0">
      <alignment/>
      <protection/>
    </xf>
    <xf numFmtId="0" fontId="3" fillId="17" borderId="0" applyNumberFormat="0" applyBorder="0" applyAlignment="0" applyProtection="0"/>
    <xf numFmtId="0" fontId="74" fillId="0" borderId="0">
      <alignment/>
      <protection/>
    </xf>
    <xf numFmtId="0" fontId="9" fillId="0" borderId="0">
      <alignment vertical="center"/>
      <protection/>
    </xf>
    <xf numFmtId="0" fontId="3" fillId="15" borderId="0" applyNumberFormat="0" applyBorder="0" applyAlignment="0" applyProtection="0"/>
    <xf numFmtId="0" fontId="58" fillId="14" borderId="0" applyNumberFormat="0" applyBorder="0" applyAlignment="0" applyProtection="0"/>
    <xf numFmtId="0" fontId="53" fillId="18" borderId="0" applyNumberFormat="0" applyBorder="0" applyAlignment="0" applyProtection="0"/>
    <xf numFmtId="0" fontId="59" fillId="8" borderId="0" applyNumberFormat="0" applyBorder="0" applyAlignment="0" applyProtection="0"/>
    <xf numFmtId="0" fontId="80" fillId="7" borderId="0" applyNumberFormat="0" applyBorder="0" applyAlignment="0" applyProtection="0"/>
    <xf numFmtId="0" fontId="55" fillId="4" borderId="5" applyNumberFormat="0" applyAlignment="0" applyProtection="0"/>
    <xf numFmtId="0" fontId="59" fillId="25" borderId="0" applyNumberFormat="0" applyBorder="0" applyAlignment="0" applyProtection="0"/>
    <xf numFmtId="0" fontId="59" fillId="11" borderId="0" applyNumberFormat="0" applyBorder="0" applyAlignment="0" applyProtection="0"/>
    <xf numFmtId="0" fontId="6" fillId="13" borderId="0" applyNumberFormat="0" applyBorder="0" applyAlignment="0" applyProtection="0"/>
    <xf numFmtId="0" fontId="71" fillId="0" borderId="7" applyNumberFormat="0" applyFill="0" applyAlignment="0" applyProtection="0"/>
    <xf numFmtId="0" fontId="3" fillId="13" borderId="0" applyNumberFormat="0" applyBorder="0" applyAlignment="0" applyProtection="0"/>
    <xf numFmtId="0" fontId="3" fillId="23" borderId="0" applyNumberFormat="0" applyBorder="0" applyAlignment="0" applyProtection="0"/>
    <xf numFmtId="43" fontId="9" fillId="0" borderId="0" applyFont="0" applyFill="0" applyBorder="0" applyAlignment="0" applyProtection="0"/>
    <xf numFmtId="0" fontId="78" fillId="3" borderId="4" applyNumberFormat="0" applyAlignment="0" applyProtection="0"/>
    <xf numFmtId="0" fontId="3" fillId="17" borderId="0" applyNumberFormat="0" applyBorder="0" applyAlignment="0" applyProtection="0"/>
    <xf numFmtId="0" fontId="59" fillId="25" borderId="0" applyNumberFormat="0" applyBorder="0" applyAlignment="0" applyProtection="0"/>
    <xf numFmtId="49" fontId="9" fillId="0" borderId="0" applyFont="0" applyFill="0" applyBorder="0" applyAlignment="0" applyProtection="0"/>
    <xf numFmtId="0" fontId="59" fillId="25" borderId="0" applyNumberFormat="0" applyBorder="0" applyAlignment="0" applyProtection="0"/>
    <xf numFmtId="0" fontId="58" fillId="14" borderId="0" applyNumberFormat="0" applyBorder="0" applyAlignment="0" applyProtection="0"/>
    <xf numFmtId="179" fontId="9" fillId="0" borderId="0" applyFont="0" applyFill="0" applyBorder="0" applyAlignment="0" applyProtection="0"/>
    <xf numFmtId="0" fontId="80" fillId="17" borderId="0" applyNumberFormat="0" applyBorder="0" applyAlignment="0" applyProtection="0"/>
    <xf numFmtId="0" fontId="3" fillId="15" borderId="0" applyNumberFormat="0" applyBorder="0" applyAlignment="0" applyProtection="0"/>
    <xf numFmtId="0" fontId="75" fillId="0" borderId="10" applyNumberFormat="0" applyFill="0" applyAlignment="0" applyProtection="0"/>
    <xf numFmtId="0" fontId="54" fillId="20" borderId="0" applyNumberFormat="0" applyBorder="0" applyAlignment="0" applyProtection="0"/>
    <xf numFmtId="180" fontId="9" fillId="0" borderId="0" applyFont="0" applyFill="0" applyBorder="0" applyAlignment="0" applyProtection="0"/>
    <xf numFmtId="0" fontId="68" fillId="0" borderId="0">
      <alignment/>
      <protection/>
    </xf>
    <xf numFmtId="0" fontId="78" fillId="3" borderId="4" applyNumberFormat="0" applyAlignment="0" applyProtection="0"/>
    <xf numFmtId="0" fontId="53" fillId="14" borderId="0" applyNumberFormat="0" applyBorder="0" applyAlignment="0" applyProtection="0"/>
    <xf numFmtId="0" fontId="52" fillId="18" borderId="0" applyNumberFormat="0" applyBorder="0" applyAlignment="0" applyProtection="0"/>
    <xf numFmtId="0" fontId="80" fillId="19" borderId="0" applyNumberFormat="0" applyBorder="0" applyAlignment="0" applyProtection="0"/>
    <xf numFmtId="0" fontId="80" fillId="17" borderId="0" applyNumberFormat="0" applyBorder="0" applyAlignment="0" applyProtection="0"/>
    <xf numFmtId="43" fontId="9" fillId="0" borderId="0" applyFont="0" applyFill="0" applyBorder="0" applyAlignment="0" applyProtection="0"/>
    <xf numFmtId="0" fontId="3" fillId="18" borderId="0" applyNumberFormat="0" applyBorder="0" applyAlignment="0" applyProtection="0"/>
    <xf numFmtId="0" fontId="3" fillId="15" borderId="0" applyNumberFormat="0" applyBorder="0" applyAlignment="0" applyProtection="0"/>
    <xf numFmtId="0" fontId="58" fillId="14" borderId="0" applyNumberFormat="0" applyBorder="0" applyAlignment="0" applyProtection="0"/>
    <xf numFmtId="0" fontId="64" fillId="14" borderId="0" applyNumberFormat="0" applyBorder="0" applyAlignment="0" applyProtection="0"/>
    <xf numFmtId="0" fontId="3" fillId="20" borderId="0" applyNumberFormat="0" applyBorder="0" applyAlignment="0" applyProtection="0"/>
    <xf numFmtId="0" fontId="54" fillId="15" borderId="0" applyNumberFormat="0" applyBorder="0" applyAlignment="0" applyProtection="0"/>
    <xf numFmtId="0" fontId="3" fillId="25" borderId="0" applyNumberFormat="0" applyBorder="0" applyAlignment="0" applyProtection="0"/>
    <xf numFmtId="0" fontId="15" fillId="0" borderId="0">
      <alignment/>
      <protection/>
    </xf>
    <xf numFmtId="0" fontId="58" fillId="14"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59" fillId="11" borderId="0" applyNumberFormat="0" applyBorder="0" applyAlignment="0" applyProtection="0"/>
    <xf numFmtId="0" fontId="73" fillId="15" borderId="0" applyNumberFormat="0" applyBorder="0" applyAlignment="0" applyProtection="0"/>
    <xf numFmtId="0" fontId="88" fillId="0" borderId="0">
      <alignment/>
      <protection/>
    </xf>
    <xf numFmtId="0" fontId="3" fillId="18" borderId="0" applyNumberFormat="0" applyBorder="0" applyAlignment="0" applyProtection="0"/>
    <xf numFmtId="0" fontId="54" fillId="15" borderId="0" applyNumberFormat="0" applyBorder="0" applyAlignment="0" applyProtection="0"/>
    <xf numFmtId="0" fontId="3" fillId="17" borderId="0" applyNumberFormat="0" applyBorder="0" applyAlignment="0" applyProtection="0"/>
    <xf numFmtId="0" fontId="101" fillId="0" borderId="0" applyNumberFormat="0" applyFill="0" applyBorder="0" applyAlignment="0" applyProtection="0"/>
    <xf numFmtId="0" fontId="61" fillId="20" borderId="0" applyNumberFormat="0" applyBorder="0" applyAlignment="0" applyProtection="0"/>
    <xf numFmtId="0" fontId="59" fillId="23" borderId="0" applyNumberFormat="0" applyBorder="0" applyAlignment="0" applyProtection="0"/>
    <xf numFmtId="0" fontId="58" fillId="14"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82" fillId="0" borderId="0" applyNumberFormat="0" applyFill="0" applyBorder="0" applyAlignment="0" applyProtection="0"/>
    <xf numFmtId="0" fontId="52" fillId="18" borderId="0" applyNumberFormat="0" applyBorder="0" applyAlignment="0" applyProtection="0"/>
    <xf numFmtId="0" fontId="59" fillId="6" borderId="0" applyNumberFormat="0" applyBorder="0" applyAlignment="0" applyProtection="0"/>
    <xf numFmtId="0" fontId="3" fillId="13" borderId="0" applyNumberFormat="0" applyBorder="0" applyAlignment="0" applyProtection="0"/>
    <xf numFmtId="0" fontId="59" fillId="9" borderId="0" applyNumberFormat="0" applyBorder="0" applyAlignment="0" applyProtection="0"/>
    <xf numFmtId="0" fontId="58" fillId="14" borderId="0" applyNumberFormat="0" applyBorder="0" applyAlignment="0" applyProtection="0"/>
    <xf numFmtId="0" fontId="15" fillId="0" borderId="0">
      <alignment/>
      <protection/>
    </xf>
    <xf numFmtId="0" fontId="58" fillId="14" borderId="0" applyNumberFormat="0" applyBorder="0" applyAlignment="0" applyProtection="0"/>
    <xf numFmtId="0" fontId="3" fillId="17" borderId="0" applyNumberFormat="0" applyBorder="0" applyAlignment="0" applyProtection="0"/>
    <xf numFmtId="0" fontId="60" fillId="4" borderId="4" applyNumberFormat="0" applyAlignment="0" applyProtection="0"/>
    <xf numFmtId="0" fontId="3" fillId="18" borderId="0" applyNumberFormat="0" applyBorder="0" applyAlignment="0" applyProtection="0"/>
    <xf numFmtId="0" fontId="58" fillId="14" borderId="0" applyNumberFormat="0" applyBorder="0" applyAlignment="0" applyProtection="0"/>
    <xf numFmtId="0" fontId="3" fillId="14" borderId="0" applyNumberFormat="0" applyBorder="0" applyAlignment="0" applyProtection="0"/>
    <xf numFmtId="0" fontId="54" fillId="20" borderId="0" applyNumberFormat="0" applyBorder="0" applyAlignment="0" applyProtection="0"/>
    <xf numFmtId="0" fontId="15" fillId="0" borderId="0">
      <alignment/>
      <protection/>
    </xf>
    <xf numFmtId="0" fontId="3" fillId="20" borderId="0" applyNumberFormat="0" applyBorder="0" applyAlignment="0" applyProtection="0"/>
    <xf numFmtId="0" fontId="58" fillId="14" borderId="0" applyNumberFormat="0" applyBorder="0" applyAlignment="0" applyProtection="0"/>
    <xf numFmtId="0" fontId="78" fillId="3" borderId="4" applyNumberFormat="0" applyAlignment="0" applyProtection="0"/>
    <xf numFmtId="0" fontId="69" fillId="20" borderId="0" applyNumberFormat="0" applyBorder="0" applyAlignment="0" applyProtection="0"/>
    <xf numFmtId="0" fontId="3" fillId="23" borderId="0" applyNumberFormat="0" applyBorder="0" applyAlignment="0" applyProtection="0"/>
    <xf numFmtId="0" fontId="59" fillId="8" borderId="0" applyNumberFormat="0" applyBorder="0" applyAlignment="0" applyProtection="0"/>
    <xf numFmtId="0" fontId="54" fillId="20" borderId="0" applyNumberFormat="0" applyBorder="0" applyAlignment="0" applyProtection="0"/>
    <xf numFmtId="0" fontId="3" fillId="17" borderId="0" applyNumberFormat="0" applyBorder="0" applyAlignment="0" applyProtection="0"/>
    <xf numFmtId="0" fontId="61" fillId="15" borderId="0" applyNumberFormat="0" applyBorder="0" applyAlignment="0" applyProtection="0"/>
    <xf numFmtId="0" fontId="75" fillId="0" borderId="10" applyNumberFormat="0" applyFill="0" applyAlignment="0" applyProtection="0"/>
    <xf numFmtId="0" fontId="3" fillId="25" borderId="0" applyNumberFormat="0" applyBorder="0" applyAlignment="0" applyProtection="0"/>
    <xf numFmtId="0" fontId="54" fillId="20" borderId="0" applyNumberFormat="0" applyBorder="0" applyAlignment="0" applyProtection="0"/>
    <xf numFmtId="0" fontId="74" fillId="0" borderId="0">
      <alignment/>
      <protection/>
    </xf>
    <xf numFmtId="0" fontId="58" fillId="14" borderId="0" applyNumberFormat="0" applyBorder="0" applyAlignment="0" applyProtection="0"/>
    <xf numFmtId="0" fontId="62" fillId="0" borderId="8" applyNumberFormat="0" applyFill="0" applyAlignment="0" applyProtection="0"/>
    <xf numFmtId="0" fontId="78" fillId="3" borderId="4" applyNumberFormat="0" applyAlignment="0" applyProtection="0"/>
    <xf numFmtId="0" fontId="3" fillId="13" borderId="0" applyNumberFormat="0" applyBorder="0" applyAlignment="0" applyProtection="0"/>
    <xf numFmtId="0" fontId="54" fillId="20" borderId="0" applyNumberFormat="0" applyBorder="0" applyAlignment="0" applyProtection="0"/>
    <xf numFmtId="41" fontId="6" fillId="0" borderId="0" applyFont="0" applyFill="0" applyBorder="0" applyAlignment="0" applyProtection="0"/>
    <xf numFmtId="0" fontId="52" fillId="18" borderId="0" applyNumberFormat="0" applyBorder="0" applyAlignment="0" applyProtection="0"/>
    <xf numFmtId="0" fontId="69" fillId="20"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53" fillId="14" borderId="0" applyNumberFormat="0" applyBorder="0" applyAlignment="0" applyProtection="0"/>
    <xf numFmtId="0" fontId="64" fillId="14" borderId="0" applyNumberFormat="0" applyBorder="0" applyAlignment="0" applyProtection="0"/>
    <xf numFmtId="0" fontId="3" fillId="15"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59" fillId="23" borderId="0" applyNumberFormat="0" applyBorder="0" applyAlignment="0" applyProtection="0"/>
    <xf numFmtId="0" fontId="54" fillId="20" borderId="0" applyNumberFormat="0" applyBorder="0" applyAlignment="0" applyProtection="0"/>
    <xf numFmtId="0" fontId="3" fillId="25" borderId="0" applyNumberFormat="0" applyBorder="0" applyAlignment="0" applyProtection="0"/>
    <xf numFmtId="0" fontId="61" fillId="15" borderId="0" applyNumberFormat="0" applyBorder="0" applyAlignment="0" applyProtection="0"/>
    <xf numFmtId="0" fontId="80" fillId="4" borderId="0" applyNumberFormat="0" applyBorder="0" applyAlignment="0" applyProtection="0"/>
    <xf numFmtId="0" fontId="15" fillId="0" borderId="0">
      <alignment/>
      <protection/>
    </xf>
    <xf numFmtId="0" fontId="58" fillId="14" borderId="0" applyNumberFormat="0" applyBorder="0" applyAlignment="0" applyProtection="0"/>
    <xf numFmtId="0" fontId="3" fillId="2" borderId="1" applyNumberFormat="0" applyFont="0" applyAlignment="0" applyProtection="0"/>
    <xf numFmtId="0" fontId="59" fillId="23" borderId="0" applyNumberFormat="0" applyBorder="0" applyAlignment="0" applyProtection="0"/>
    <xf numFmtId="0" fontId="54" fillId="20" borderId="0" applyNumberFormat="0" applyBorder="0" applyAlignment="0" applyProtection="0"/>
    <xf numFmtId="0" fontId="3" fillId="13" borderId="0" applyNumberFormat="0" applyBorder="0" applyAlignment="0" applyProtection="0"/>
    <xf numFmtId="0" fontId="87" fillId="0" borderId="10" applyNumberFormat="0" applyFill="0" applyAlignment="0" applyProtection="0"/>
    <xf numFmtId="0" fontId="78" fillId="3" borderId="4" applyNumberFormat="0" applyAlignment="0" applyProtection="0"/>
    <xf numFmtId="0" fontId="54" fillId="20" borderId="0" applyNumberFormat="0" applyBorder="0" applyAlignment="0" applyProtection="0"/>
    <xf numFmtId="0" fontId="58" fillId="18" borderId="0" applyNumberFormat="0" applyBorder="0" applyAlignment="0" applyProtection="0"/>
    <xf numFmtId="0" fontId="3" fillId="17" borderId="0" applyNumberFormat="0" applyBorder="0" applyAlignment="0" applyProtection="0"/>
    <xf numFmtId="0" fontId="80" fillId="28" borderId="0" applyNumberFormat="0" applyBorder="0" applyAlignment="0" applyProtection="0"/>
    <xf numFmtId="0" fontId="9" fillId="0" borderId="0">
      <alignment vertical="center"/>
      <protection/>
    </xf>
    <xf numFmtId="0" fontId="60" fillId="4" borderId="4" applyNumberFormat="0" applyAlignment="0" applyProtection="0"/>
    <xf numFmtId="0" fontId="3" fillId="14" borderId="0" applyNumberFormat="0" applyBorder="0" applyAlignment="0" applyProtection="0"/>
    <xf numFmtId="0" fontId="53" fillId="18" borderId="0" applyNumberFormat="0" applyBorder="0" applyAlignment="0" applyProtection="0"/>
    <xf numFmtId="0" fontId="59" fillId="7" borderId="0" applyNumberFormat="0" applyBorder="0" applyAlignment="0" applyProtection="0"/>
    <xf numFmtId="0" fontId="3" fillId="14" borderId="0" applyNumberFormat="0" applyBorder="0" applyAlignment="0" applyProtection="0"/>
    <xf numFmtId="0" fontId="85" fillId="16" borderId="0" applyNumberFormat="0" applyBorder="0" applyAlignment="0" applyProtection="0"/>
    <xf numFmtId="0" fontId="9" fillId="0" borderId="0">
      <alignment/>
      <protection/>
    </xf>
    <xf numFmtId="0" fontId="58" fillId="14" borderId="0" applyNumberFormat="0" applyBorder="0" applyAlignment="0" applyProtection="0"/>
    <xf numFmtId="0" fontId="58" fillId="18" borderId="0" applyNumberFormat="0" applyBorder="0" applyAlignment="0" applyProtection="0"/>
    <xf numFmtId="0" fontId="3" fillId="14" borderId="0" applyNumberFormat="0" applyBorder="0" applyAlignment="0" applyProtection="0"/>
    <xf numFmtId="0" fontId="58" fillId="14" borderId="0" applyNumberFormat="0" applyBorder="0" applyAlignment="0" applyProtection="0"/>
    <xf numFmtId="0" fontId="67" fillId="0" borderId="0" applyNumberFormat="0" applyFill="0" applyBorder="0" applyAlignment="0" applyProtection="0"/>
    <xf numFmtId="0" fontId="3" fillId="15" borderId="0" applyNumberFormat="0" applyBorder="0" applyAlignment="0" applyProtection="0"/>
    <xf numFmtId="0" fontId="59" fillId="11" borderId="0" applyNumberFormat="0" applyBorder="0" applyAlignment="0" applyProtection="0"/>
    <xf numFmtId="0" fontId="59" fillId="25" borderId="0" applyNumberFormat="0" applyBorder="0" applyAlignment="0" applyProtection="0"/>
    <xf numFmtId="0" fontId="3" fillId="14" borderId="0" applyNumberFormat="0" applyBorder="0" applyAlignment="0" applyProtection="0"/>
    <xf numFmtId="0" fontId="80" fillId="21" borderId="0" applyNumberFormat="0" applyBorder="0" applyAlignment="0" applyProtection="0"/>
    <xf numFmtId="0" fontId="78" fillId="3" borderId="4" applyNumberFormat="0" applyAlignment="0" applyProtection="0"/>
    <xf numFmtId="0" fontId="53" fillId="18" borderId="0" applyNumberFormat="0" applyBorder="0" applyAlignment="0" applyProtection="0"/>
    <xf numFmtId="0" fontId="59" fillId="25" borderId="0" applyNumberFormat="0" applyBorder="0" applyAlignment="0" applyProtection="0"/>
    <xf numFmtId="0" fontId="68" fillId="0" borderId="0">
      <alignment/>
      <protection/>
    </xf>
    <xf numFmtId="0" fontId="3" fillId="22" borderId="0" applyNumberFormat="0" applyBorder="0" applyAlignment="0" applyProtection="0"/>
    <xf numFmtId="0" fontId="55" fillId="4" borderId="5" applyNumberFormat="0" applyAlignment="0" applyProtection="0"/>
    <xf numFmtId="0" fontId="85" fillId="23" borderId="0" applyNumberFormat="0" applyBorder="0" applyAlignment="0" applyProtection="0"/>
    <xf numFmtId="0" fontId="9" fillId="0" borderId="0">
      <alignment/>
      <protection/>
    </xf>
    <xf numFmtId="0" fontId="58" fillId="14" borderId="0" applyNumberFormat="0" applyBorder="0" applyAlignment="0" applyProtection="0"/>
    <xf numFmtId="0" fontId="6" fillId="13" borderId="0" applyNumberFormat="0" applyBorder="0" applyAlignment="0" applyProtection="0"/>
    <xf numFmtId="0" fontId="58" fillId="14" borderId="0" applyNumberFormat="0" applyBorder="0" applyAlignment="0" applyProtection="0"/>
    <xf numFmtId="0" fontId="64" fillId="14"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9" fillId="8" borderId="0" applyNumberFormat="0" applyBorder="0" applyAlignment="0" applyProtection="0"/>
    <xf numFmtId="0" fontId="68" fillId="0" borderId="0">
      <alignment/>
      <protection/>
    </xf>
    <xf numFmtId="0" fontId="54" fillId="20"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4" fillId="20" borderId="0" applyNumberFormat="0" applyBorder="0" applyAlignment="0" applyProtection="0"/>
    <xf numFmtId="0" fontId="6" fillId="13" borderId="0" applyNumberFormat="0" applyBorder="0" applyAlignment="0" applyProtection="0"/>
    <xf numFmtId="0" fontId="58" fillId="14" borderId="0" applyNumberFormat="0" applyBorder="0" applyAlignment="0" applyProtection="0"/>
    <xf numFmtId="0" fontId="56" fillId="0" borderId="0" applyNumberFormat="0" applyFill="0" applyBorder="0" applyAlignment="0" applyProtection="0"/>
    <xf numFmtId="0" fontId="3" fillId="18" borderId="0" applyNumberFormat="0" applyBorder="0" applyAlignment="0" applyProtection="0"/>
    <xf numFmtId="0" fontId="3" fillId="17" borderId="0" applyNumberFormat="0" applyBorder="0" applyAlignment="0" applyProtection="0"/>
    <xf numFmtId="0" fontId="58" fillId="14" borderId="0" applyNumberFormat="0" applyBorder="0" applyAlignment="0" applyProtection="0"/>
    <xf numFmtId="0" fontId="3" fillId="14" borderId="0" applyNumberFormat="0" applyBorder="0" applyAlignment="0" applyProtection="0"/>
    <xf numFmtId="0" fontId="59" fillId="10" borderId="0" applyNumberFormat="0" applyBorder="0" applyAlignment="0" applyProtection="0"/>
    <xf numFmtId="0" fontId="57" fillId="19" borderId="9" applyNumberFormat="0" applyAlignment="0" applyProtection="0"/>
    <xf numFmtId="0" fontId="63" fillId="0" borderId="0" applyNumberFormat="0" applyFill="0" applyBorder="0" applyAlignment="0" applyProtection="0"/>
    <xf numFmtId="0" fontId="52" fillId="18" borderId="0" applyNumberFormat="0" applyBorder="0" applyAlignment="0" applyProtection="0"/>
    <xf numFmtId="0" fontId="59" fillId="10" borderId="0" applyNumberFormat="0" applyBorder="0" applyAlignment="0" applyProtection="0"/>
    <xf numFmtId="0" fontId="53" fillId="18" borderId="0" applyNumberFormat="0" applyBorder="0" applyAlignment="0" applyProtection="0"/>
    <xf numFmtId="0" fontId="54" fillId="20" borderId="0" applyNumberFormat="0" applyBorder="0" applyAlignment="0" applyProtection="0"/>
    <xf numFmtId="0" fontId="85" fillId="11" borderId="0" applyNumberFormat="0" applyBorder="0" applyAlignment="0" applyProtection="0"/>
    <xf numFmtId="0" fontId="52" fillId="18" borderId="0" applyNumberFormat="0" applyBorder="0" applyAlignment="0" applyProtection="0"/>
    <xf numFmtId="0" fontId="53" fillId="18"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77" fillId="5" borderId="0" applyNumberFormat="0" applyBorder="0" applyAlignment="0" applyProtection="0"/>
    <xf numFmtId="0" fontId="59" fillId="11" borderId="0" applyNumberFormat="0" applyBorder="0" applyAlignment="0" applyProtection="0"/>
    <xf numFmtId="0" fontId="58" fillId="14" borderId="0" applyNumberFormat="0" applyBorder="0" applyAlignment="0" applyProtection="0"/>
    <xf numFmtId="0" fontId="54" fillId="15" borderId="0" applyNumberFormat="0" applyBorder="0" applyAlignment="0" applyProtection="0"/>
    <xf numFmtId="0" fontId="53" fillId="14" borderId="0" applyNumberFormat="0" applyBorder="0" applyAlignment="0" applyProtection="0"/>
    <xf numFmtId="0" fontId="15" fillId="0" borderId="0">
      <alignment/>
      <protection/>
    </xf>
    <xf numFmtId="0" fontId="3" fillId="20" borderId="0" applyNumberFormat="0" applyBorder="0" applyAlignment="0" applyProtection="0"/>
    <xf numFmtId="0" fontId="54" fillId="20" borderId="0" applyNumberFormat="0" applyBorder="0" applyAlignment="0" applyProtection="0"/>
    <xf numFmtId="0" fontId="3" fillId="15" borderId="0" applyNumberFormat="0" applyBorder="0" applyAlignment="0" applyProtection="0"/>
    <xf numFmtId="0" fontId="57" fillId="19" borderId="9" applyNumberFormat="0" applyAlignment="0" applyProtection="0"/>
    <xf numFmtId="0" fontId="54" fillId="20" borderId="0" applyNumberFormat="0" applyBorder="0" applyAlignment="0" applyProtection="0"/>
    <xf numFmtId="0" fontId="3" fillId="3" borderId="0" applyNumberFormat="0" applyBorder="0" applyAlignment="0" applyProtection="0"/>
    <xf numFmtId="0" fontId="58" fillId="14" borderId="0" applyNumberFormat="0" applyBorder="0" applyAlignment="0" applyProtection="0"/>
    <xf numFmtId="0" fontId="3" fillId="25" borderId="0" applyNumberFormat="0" applyBorder="0" applyAlignment="0" applyProtection="0"/>
    <xf numFmtId="0" fontId="58" fillId="18" borderId="0" applyNumberFormat="0" applyBorder="0" applyAlignment="0" applyProtection="0"/>
    <xf numFmtId="0" fontId="9" fillId="0" borderId="0">
      <alignment vertical="center"/>
      <protection/>
    </xf>
    <xf numFmtId="0" fontId="67" fillId="0" borderId="0" applyNumberFormat="0" applyFill="0" applyBorder="0" applyAlignment="0" applyProtection="0"/>
    <xf numFmtId="0" fontId="59" fillId="16" borderId="0" applyNumberFormat="0" applyBorder="0" applyAlignment="0" applyProtection="0"/>
    <xf numFmtId="0" fontId="58" fillId="14" borderId="0" applyNumberFormat="0" applyBorder="0" applyAlignment="0" applyProtection="0"/>
    <xf numFmtId="0" fontId="58" fillId="18" borderId="0" applyNumberFormat="0" applyBorder="0" applyAlignment="0" applyProtection="0"/>
    <xf numFmtId="0" fontId="52" fillId="18" borderId="0" applyNumberFormat="0" applyBorder="0" applyAlignment="0" applyProtection="0"/>
    <xf numFmtId="0" fontId="58" fillId="14" borderId="0" applyNumberFormat="0" applyBorder="0" applyAlignment="0" applyProtection="0"/>
    <xf numFmtId="9" fontId="3" fillId="0" borderId="0" applyFont="0" applyFill="0" applyBorder="0" applyAlignment="0" applyProtection="0"/>
    <xf numFmtId="0" fontId="54" fillId="20" borderId="0" applyNumberFormat="0" applyBorder="0" applyAlignment="0" applyProtection="0"/>
    <xf numFmtId="0" fontId="6" fillId="3" borderId="0" applyNumberFormat="0" applyBorder="0" applyAlignment="0" applyProtection="0"/>
    <xf numFmtId="0" fontId="78" fillId="3" borderId="4" applyNumberFormat="0" applyAlignment="0" applyProtection="0"/>
    <xf numFmtId="0" fontId="103" fillId="0" borderId="0" applyNumberFormat="0" applyFill="0" applyBorder="0" applyAlignment="0" applyProtection="0"/>
    <xf numFmtId="0" fontId="59" fillId="11" borderId="0" applyNumberFormat="0" applyBorder="0" applyAlignment="0" applyProtection="0"/>
    <xf numFmtId="0" fontId="54" fillId="20" borderId="0" applyNumberFormat="0" applyBorder="0" applyAlignment="0" applyProtection="0"/>
    <xf numFmtId="0" fontId="83" fillId="0" borderId="11" applyNumberFormat="0" applyFill="0" applyAlignment="0" applyProtection="0"/>
    <xf numFmtId="0" fontId="60" fillId="4" borderId="4" applyNumberFormat="0" applyAlignment="0" applyProtection="0"/>
    <xf numFmtId="0" fontId="80" fillId="29" borderId="0" applyNumberFormat="0" applyBorder="0" applyAlignment="0" applyProtection="0"/>
    <xf numFmtId="0" fontId="59" fillId="25"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58" fillId="18" borderId="0" applyNumberFormat="0" applyBorder="0" applyAlignment="0" applyProtection="0"/>
    <xf numFmtId="0" fontId="3" fillId="20" borderId="0" applyNumberFormat="0" applyBorder="0" applyAlignment="0" applyProtection="0"/>
    <xf numFmtId="0" fontId="81" fillId="0" borderId="0" applyNumberFormat="0" applyFill="0" applyBorder="0" applyAlignment="0" applyProtection="0"/>
    <xf numFmtId="0" fontId="78" fillId="3" borderId="4" applyNumberFormat="0" applyAlignment="0" applyProtection="0"/>
    <xf numFmtId="0" fontId="58" fillId="14" borderId="0" applyNumberFormat="0" applyBorder="0" applyAlignment="0" applyProtection="0"/>
    <xf numFmtId="0" fontId="73" fillId="15" borderId="0" applyNumberFormat="0" applyBorder="0" applyAlignment="0" applyProtection="0"/>
    <xf numFmtId="0" fontId="3" fillId="23" borderId="0" applyNumberFormat="0" applyBorder="0" applyAlignment="0" applyProtection="0"/>
    <xf numFmtId="0" fontId="3" fillId="14" borderId="0" applyNumberFormat="0" applyBorder="0" applyAlignment="0" applyProtection="0"/>
    <xf numFmtId="0" fontId="59" fillId="11" borderId="0" applyNumberFormat="0" applyBorder="0" applyAlignment="0" applyProtection="0"/>
    <xf numFmtId="0" fontId="77" fillId="5" borderId="0" applyNumberFormat="0" applyBorder="0" applyAlignment="0" applyProtection="0"/>
    <xf numFmtId="0" fontId="78" fillId="3" borderId="4" applyNumberFormat="0" applyAlignment="0" applyProtection="0"/>
    <xf numFmtId="181" fontId="9" fillId="0" borderId="0" applyFont="0" applyFill="0" applyBorder="0" applyAlignment="0" applyProtection="0"/>
    <xf numFmtId="0" fontId="65" fillId="0" borderId="12" applyNumberFormat="0" applyFill="0" applyAlignment="0" applyProtection="0"/>
    <xf numFmtId="0" fontId="66" fillId="14" borderId="0" applyNumberFormat="0" applyBorder="0" applyAlignment="0" applyProtection="0"/>
    <xf numFmtId="0" fontId="58" fillId="14" borderId="0" applyNumberFormat="0" applyBorder="0" applyAlignment="0" applyProtection="0"/>
    <xf numFmtId="0" fontId="74" fillId="0" borderId="0">
      <alignment/>
      <protection/>
    </xf>
    <xf numFmtId="0" fontId="54" fillId="15" borderId="0" applyNumberFormat="0" applyBorder="0" applyAlignment="0" applyProtection="0"/>
    <xf numFmtId="0" fontId="57" fillId="19" borderId="9" applyNumberFormat="0" applyAlignment="0" applyProtection="0"/>
    <xf numFmtId="0" fontId="59" fillId="8" borderId="0" applyNumberFormat="0" applyBorder="0" applyAlignment="0" applyProtection="0"/>
    <xf numFmtId="49" fontId="68" fillId="0" borderId="0" applyFont="0" applyFill="0" applyBorder="0" applyAlignment="0" applyProtection="0"/>
    <xf numFmtId="0" fontId="6" fillId="4" borderId="0" applyNumberFormat="0" applyBorder="0" applyAlignment="0" applyProtection="0"/>
    <xf numFmtId="0" fontId="59" fillId="8" borderId="0" applyNumberFormat="0" applyBorder="0" applyAlignment="0" applyProtection="0"/>
    <xf numFmtId="0" fontId="3" fillId="20" borderId="0" applyNumberFormat="0" applyBorder="0" applyAlignment="0" applyProtection="0"/>
    <xf numFmtId="0" fontId="76" fillId="0" borderId="0" applyProtection="0">
      <alignment/>
    </xf>
    <xf numFmtId="0" fontId="61" fillId="20" borderId="0" applyNumberFormat="0" applyBorder="0" applyAlignment="0" applyProtection="0"/>
    <xf numFmtId="0" fontId="73" fillId="15" borderId="0" applyNumberFormat="0" applyBorder="0" applyAlignment="0" applyProtection="0"/>
    <xf numFmtId="0" fontId="3" fillId="17" borderId="0" applyNumberFormat="0" applyBorder="0" applyAlignment="0" applyProtection="0"/>
    <xf numFmtId="0" fontId="82" fillId="0" borderId="0" applyNumberFormat="0" applyFill="0" applyBorder="0" applyAlignment="0" applyProtection="0"/>
    <xf numFmtId="0" fontId="54" fillId="20" borderId="0" applyNumberFormat="0" applyBorder="0" applyAlignment="0" applyProtection="0"/>
    <xf numFmtId="0" fontId="58" fillId="14" borderId="0" applyNumberFormat="0" applyBorder="0" applyAlignment="0" applyProtection="0"/>
    <xf numFmtId="0" fontId="53" fillId="18" borderId="0" applyNumberFormat="0" applyBorder="0" applyAlignment="0" applyProtection="0"/>
    <xf numFmtId="0" fontId="58" fillId="14" borderId="0" applyNumberFormat="0" applyBorder="0" applyAlignment="0" applyProtection="0"/>
    <xf numFmtId="0" fontId="59" fillId="25" borderId="0" applyNumberFormat="0" applyBorder="0" applyAlignment="0" applyProtection="0"/>
    <xf numFmtId="0" fontId="3" fillId="15" borderId="0" applyNumberFormat="0" applyBorder="0" applyAlignment="0" applyProtection="0"/>
    <xf numFmtId="0" fontId="69" fillId="20" borderId="0" applyNumberFormat="0" applyBorder="0" applyAlignment="0" applyProtection="0"/>
    <xf numFmtId="0" fontId="3" fillId="22" borderId="0" applyNumberFormat="0" applyBorder="0" applyAlignment="0" applyProtection="0"/>
    <xf numFmtId="0" fontId="6" fillId="18" borderId="0" applyNumberFormat="0" applyBorder="0" applyAlignment="0" applyProtection="0"/>
    <xf numFmtId="0" fontId="3" fillId="3" borderId="0" applyNumberFormat="0" applyBorder="0" applyAlignment="0" applyProtection="0"/>
    <xf numFmtId="0" fontId="75" fillId="0" borderId="10" applyNumberFormat="0" applyFill="0" applyAlignment="0" applyProtection="0"/>
    <xf numFmtId="0" fontId="83" fillId="0" borderId="11" applyNumberFormat="0" applyFill="0" applyAlignment="0" applyProtection="0"/>
    <xf numFmtId="0" fontId="6" fillId="2" borderId="0" applyNumberFormat="0" applyBorder="0" applyAlignment="0" applyProtection="0"/>
    <xf numFmtId="0" fontId="69" fillId="20" borderId="0" applyNumberFormat="0" applyBorder="0" applyAlignment="0" applyProtection="0"/>
    <xf numFmtId="0" fontId="3" fillId="22" borderId="0" applyNumberFormat="0" applyBorder="0" applyAlignment="0" applyProtection="0"/>
    <xf numFmtId="0" fontId="101" fillId="0" borderId="0" applyNumberFormat="0" applyFill="0" applyBorder="0" applyAlignment="0" applyProtection="0"/>
    <xf numFmtId="0" fontId="53" fillId="14" borderId="0" applyNumberFormat="0" applyBorder="0" applyAlignment="0" applyProtection="0"/>
    <xf numFmtId="0" fontId="78" fillId="3" borderId="4" applyNumberFormat="0" applyAlignment="0" applyProtection="0"/>
    <xf numFmtId="0" fontId="57" fillId="19" borderId="9" applyNumberFormat="0" applyAlignment="0" applyProtection="0"/>
    <xf numFmtId="0" fontId="3" fillId="18" borderId="0" applyNumberFormat="0" applyBorder="0" applyAlignment="0" applyProtection="0"/>
    <xf numFmtId="0" fontId="54" fillId="20" borderId="0" applyNumberFormat="0" applyBorder="0" applyAlignment="0" applyProtection="0"/>
    <xf numFmtId="0" fontId="9" fillId="0" borderId="0">
      <alignment/>
      <protection/>
    </xf>
    <xf numFmtId="0" fontId="3" fillId="15" borderId="0" applyNumberFormat="0" applyBorder="0" applyAlignment="0" applyProtection="0"/>
    <xf numFmtId="0" fontId="58" fillId="14" borderId="0" applyNumberFormat="0" applyBorder="0" applyAlignment="0" applyProtection="0"/>
    <xf numFmtId="0" fontId="55" fillId="4" borderId="5" applyNumberFormat="0" applyAlignment="0" applyProtection="0"/>
    <xf numFmtId="0" fontId="59" fillId="16" borderId="0" applyNumberFormat="0" applyBorder="0" applyAlignment="0" applyProtection="0"/>
    <xf numFmtId="0" fontId="73" fillId="15" borderId="0" applyNumberFormat="0" applyBorder="0" applyAlignment="0" applyProtection="0"/>
    <xf numFmtId="0" fontId="58" fillId="14" borderId="0" applyNumberFormat="0" applyBorder="0" applyAlignment="0" applyProtection="0"/>
    <xf numFmtId="0" fontId="78" fillId="3" borderId="4" applyNumberFormat="0" applyAlignment="0" applyProtection="0"/>
    <xf numFmtId="0" fontId="82" fillId="0" borderId="0" applyNumberFormat="0" applyFill="0" applyBorder="0" applyAlignment="0" applyProtection="0"/>
    <xf numFmtId="0" fontId="65" fillId="0" borderId="12" applyNumberFormat="0" applyFill="0" applyAlignment="0" applyProtection="0"/>
    <xf numFmtId="0" fontId="54" fillId="20" borderId="0" applyNumberFormat="0" applyBorder="0" applyAlignment="0" applyProtection="0"/>
    <xf numFmtId="0" fontId="58" fillId="14" borderId="0" applyNumberFormat="0" applyBorder="0" applyAlignment="0" applyProtection="0"/>
    <xf numFmtId="0" fontId="3" fillId="15" borderId="0" applyNumberFormat="0" applyBorder="0" applyAlignment="0" applyProtection="0"/>
    <xf numFmtId="0" fontId="66" fillId="13" borderId="0" applyNumberFormat="0" applyBorder="0" applyAlignment="0" applyProtection="0"/>
    <xf numFmtId="0" fontId="58" fillId="14" borderId="0" applyNumberFormat="0" applyBorder="0" applyAlignment="0" applyProtection="0"/>
    <xf numFmtId="0" fontId="68" fillId="0" borderId="0">
      <alignment/>
      <protection/>
    </xf>
    <xf numFmtId="0" fontId="71" fillId="0" borderId="7" applyNumberFormat="0" applyFill="0" applyAlignment="0" applyProtection="0"/>
    <xf numFmtId="0" fontId="3" fillId="25" borderId="0" applyNumberFormat="0" applyBorder="0" applyAlignment="0" applyProtection="0"/>
    <xf numFmtId="0" fontId="80" fillId="2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54" fillId="20" borderId="0" applyNumberFormat="0" applyBorder="0" applyAlignment="0" applyProtection="0"/>
    <xf numFmtId="0" fontId="3" fillId="15" borderId="0" applyNumberFormat="0" applyBorder="0" applyAlignment="0" applyProtection="0"/>
    <xf numFmtId="0" fontId="69" fillId="20" borderId="0" applyNumberFormat="0" applyBorder="0" applyAlignment="0" applyProtection="0"/>
    <xf numFmtId="0" fontId="74" fillId="0" borderId="0">
      <alignment/>
      <protection/>
    </xf>
    <xf numFmtId="0" fontId="54" fillId="20" borderId="0" applyNumberFormat="0" applyBorder="0" applyAlignment="0" applyProtection="0"/>
    <xf numFmtId="0" fontId="6" fillId="2" borderId="0" applyNumberFormat="0" applyBorder="0" applyAlignment="0" applyProtection="0"/>
    <xf numFmtId="0" fontId="75" fillId="0" borderId="0" applyNumberFormat="0" applyFill="0" applyBorder="0" applyAlignment="0" applyProtection="0"/>
    <xf numFmtId="0" fontId="54" fillId="20" borderId="0" applyNumberFormat="0" applyBorder="0" applyAlignment="0" applyProtection="0"/>
    <xf numFmtId="0" fontId="3" fillId="14" borderId="0" applyNumberFormat="0" applyBorder="0" applyAlignment="0" applyProtection="0"/>
    <xf numFmtId="0" fontId="54" fillId="15" borderId="0" applyNumberFormat="0" applyBorder="0" applyAlignment="0" applyProtection="0"/>
    <xf numFmtId="0" fontId="59" fillId="9" borderId="0" applyNumberFormat="0" applyBorder="0" applyAlignment="0" applyProtection="0"/>
    <xf numFmtId="0" fontId="58" fillId="14" borderId="0" applyNumberFormat="0" applyBorder="0" applyAlignment="0" applyProtection="0"/>
    <xf numFmtId="0" fontId="15" fillId="0" borderId="0">
      <alignment/>
      <protection/>
    </xf>
    <xf numFmtId="0" fontId="58" fillId="14" borderId="0" applyNumberFormat="0" applyBorder="0" applyAlignment="0" applyProtection="0"/>
    <xf numFmtId="0" fontId="3" fillId="1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61" fillId="20" borderId="0" applyNumberFormat="0" applyBorder="0" applyAlignment="0" applyProtection="0"/>
    <xf numFmtId="0" fontId="85" fillId="8" borderId="0" applyNumberFormat="0" applyBorder="0" applyAlignment="0" applyProtection="0"/>
    <xf numFmtId="0" fontId="54" fillId="20" borderId="0" applyNumberFormat="0" applyBorder="0" applyAlignment="0" applyProtection="0"/>
    <xf numFmtId="0" fontId="82" fillId="0" borderId="0" applyNumberFormat="0" applyFill="0" applyBorder="0" applyAlignment="0" applyProtection="0"/>
    <xf numFmtId="0" fontId="54" fillId="20" borderId="0" applyNumberFormat="0" applyBorder="0" applyAlignment="0" applyProtection="0"/>
    <xf numFmtId="0" fontId="53" fillId="14" borderId="0" applyNumberFormat="0" applyBorder="0" applyAlignment="0" applyProtection="0"/>
    <xf numFmtId="0" fontId="72" fillId="20" borderId="0" applyNumberFormat="0" applyBorder="0" applyAlignment="0" applyProtection="0"/>
    <xf numFmtId="0" fontId="58" fillId="14" borderId="0" applyNumberFormat="0" applyBorder="0" applyAlignment="0" applyProtection="0"/>
    <xf numFmtId="0" fontId="73" fillId="15" borderId="0" applyNumberFormat="0" applyBorder="0" applyAlignment="0" applyProtection="0"/>
    <xf numFmtId="0" fontId="60" fillId="4" borderId="4" applyNumberFormat="0" applyAlignment="0" applyProtection="0"/>
    <xf numFmtId="0" fontId="57" fillId="19" borderId="9" applyNumberFormat="0" applyAlignment="0" applyProtection="0"/>
    <xf numFmtId="0" fontId="85" fillId="23" borderId="0" applyNumberFormat="0" applyBorder="0" applyAlignment="0" applyProtection="0"/>
    <xf numFmtId="0" fontId="3" fillId="18" borderId="0" applyNumberFormat="0" applyBorder="0" applyAlignment="0" applyProtection="0"/>
    <xf numFmtId="0" fontId="58" fillId="14"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113" fillId="0" borderId="7" applyNumberFormat="0" applyFill="0" applyAlignment="0" applyProtection="0"/>
    <xf numFmtId="0" fontId="3" fillId="22" borderId="0" applyNumberFormat="0" applyBorder="0" applyAlignment="0" applyProtection="0"/>
    <xf numFmtId="0" fontId="53" fillId="18" borderId="0" applyNumberFormat="0" applyBorder="0" applyAlignment="0" applyProtection="0"/>
    <xf numFmtId="0" fontId="59" fillId="8" borderId="0" applyNumberFormat="0" applyBorder="0" applyAlignment="0" applyProtection="0"/>
    <xf numFmtId="0" fontId="80" fillId="3" borderId="0" applyNumberFormat="0" applyBorder="0" applyAlignment="0" applyProtection="0"/>
    <xf numFmtId="0" fontId="58" fillId="14" borderId="0" applyNumberFormat="0" applyBorder="0" applyAlignment="0" applyProtection="0"/>
    <xf numFmtId="0" fontId="6" fillId="3" borderId="0" applyNumberFormat="0" applyBorder="0" applyAlignment="0" applyProtection="0"/>
    <xf numFmtId="0" fontId="58" fillId="14" borderId="0" applyNumberFormat="0" applyBorder="0" applyAlignment="0" applyProtection="0"/>
    <xf numFmtId="0" fontId="3" fillId="18" borderId="0" applyNumberFormat="0" applyBorder="0" applyAlignment="0" applyProtection="0"/>
    <xf numFmtId="0" fontId="53" fillId="14" borderId="0" applyNumberFormat="0" applyBorder="0" applyAlignment="0" applyProtection="0"/>
    <xf numFmtId="0" fontId="82" fillId="0" borderId="0" applyNumberFormat="0" applyFill="0" applyBorder="0" applyAlignment="0" applyProtection="0"/>
    <xf numFmtId="0" fontId="52" fillId="18" borderId="0" applyNumberFormat="0" applyBorder="0" applyAlignment="0" applyProtection="0"/>
    <xf numFmtId="0" fontId="54" fillId="20" borderId="0" applyNumberFormat="0" applyBorder="0" applyAlignment="0" applyProtection="0"/>
    <xf numFmtId="0" fontId="74" fillId="0" borderId="0">
      <alignment/>
      <protection/>
    </xf>
    <xf numFmtId="0" fontId="58" fillId="18" borderId="0" applyNumberFormat="0" applyBorder="0" applyAlignment="0" applyProtection="0"/>
    <xf numFmtId="0" fontId="69" fillId="20" borderId="0" applyNumberFormat="0" applyBorder="0" applyAlignment="0" applyProtection="0"/>
    <xf numFmtId="0" fontId="3" fillId="22" borderId="0" applyNumberFormat="0" applyBorder="0" applyAlignment="0" applyProtection="0"/>
    <xf numFmtId="0" fontId="8" fillId="0" borderId="8" applyNumberFormat="0" applyFill="0" applyAlignment="0" applyProtection="0"/>
    <xf numFmtId="0" fontId="58" fillId="14" borderId="0" applyNumberFormat="0" applyBorder="0" applyAlignment="0" applyProtection="0"/>
    <xf numFmtId="0" fontId="3" fillId="18"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9" fillId="8" borderId="0" applyNumberFormat="0" applyBorder="0" applyAlignment="0" applyProtection="0"/>
    <xf numFmtId="0" fontId="58" fillId="18"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83" fillId="0" borderId="11" applyNumberFormat="0" applyFill="0" applyAlignment="0" applyProtection="0"/>
    <xf numFmtId="0" fontId="58" fillId="18" borderId="0" applyNumberFormat="0" applyBorder="0" applyAlignment="0" applyProtection="0"/>
    <xf numFmtId="0" fontId="59" fillId="21" borderId="0" applyNumberFormat="0" applyBorder="0" applyAlignment="0" applyProtection="0"/>
    <xf numFmtId="0" fontId="58" fillId="18" borderId="0" applyNumberFormat="0" applyBorder="0" applyAlignment="0" applyProtection="0"/>
    <xf numFmtId="0" fontId="9" fillId="0" borderId="0">
      <alignment vertical="center"/>
      <protection/>
    </xf>
    <xf numFmtId="0" fontId="3" fillId="15" borderId="0" applyNumberFormat="0" applyBorder="0" applyAlignment="0" applyProtection="0"/>
    <xf numFmtId="0" fontId="3" fillId="13" borderId="0" applyNumberFormat="0" applyBorder="0" applyAlignment="0" applyProtection="0"/>
    <xf numFmtId="0" fontId="73" fillId="15" borderId="0" applyNumberFormat="0" applyBorder="0" applyAlignment="0" applyProtection="0"/>
    <xf numFmtId="0" fontId="58" fillId="14" borderId="0" applyNumberFormat="0" applyBorder="0" applyAlignment="0" applyProtection="0"/>
    <xf numFmtId="0" fontId="9" fillId="2" borderId="1" applyNumberFormat="0" applyFont="0" applyAlignment="0" applyProtection="0"/>
    <xf numFmtId="0" fontId="59" fillId="23" borderId="0" applyNumberFormat="0" applyBorder="0" applyAlignment="0" applyProtection="0"/>
    <xf numFmtId="0" fontId="58" fillId="14" borderId="0" applyNumberFormat="0" applyBorder="0" applyAlignment="0" applyProtection="0"/>
    <xf numFmtId="0" fontId="85" fillId="21" borderId="0" applyNumberFormat="0" applyBorder="0" applyAlignment="0" applyProtection="0"/>
    <xf numFmtId="0" fontId="73" fillId="15" borderId="0" applyNumberFormat="0" applyBorder="0" applyAlignment="0" applyProtection="0"/>
    <xf numFmtId="0" fontId="3" fillId="15" borderId="0" applyNumberFormat="0" applyBorder="0" applyAlignment="0" applyProtection="0"/>
    <xf numFmtId="0" fontId="54" fillId="20" borderId="0" applyNumberFormat="0" applyBorder="0" applyAlignment="0" applyProtection="0"/>
    <xf numFmtId="0" fontId="3" fillId="15" borderId="0" applyNumberFormat="0" applyBorder="0" applyAlignment="0" applyProtection="0"/>
    <xf numFmtId="0" fontId="58" fillId="18" borderId="0" applyNumberFormat="0" applyBorder="0" applyAlignment="0" applyProtection="0"/>
    <xf numFmtId="0" fontId="3" fillId="25" borderId="0" applyNumberFormat="0" applyBorder="0" applyAlignment="0" applyProtection="0"/>
    <xf numFmtId="9" fontId="9" fillId="0" borderId="0" applyFont="0" applyFill="0" applyBorder="0" applyAlignment="0" applyProtection="0"/>
    <xf numFmtId="0" fontId="58" fillId="14" borderId="0" applyNumberFormat="0" applyBorder="0" applyAlignment="0" applyProtection="0"/>
    <xf numFmtId="0" fontId="58" fillId="14" borderId="0" applyNumberFormat="0" applyBorder="0" applyAlignment="0" applyProtection="0"/>
    <xf numFmtId="0" fontId="3" fillId="23" borderId="0" applyNumberFormat="0" applyBorder="0" applyAlignment="0" applyProtection="0"/>
    <xf numFmtId="0" fontId="3" fillId="14" borderId="0" applyNumberFormat="0" applyBorder="0" applyAlignment="0" applyProtection="0"/>
    <xf numFmtId="0" fontId="9" fillId="0" borderId="0">
      <alignment vertical="center"/>
      <protection/>
    </xf>
    <xf numFmtId="0" fontId="58" fillId="14" borderId="0" applyNumberFormat="0" applyBorder="0" applyAlignment="0" applyProtection="0"/>
    <xf numFmtId="0" fontId="59" fillId="25" borderId="0" applyNumberFormat="0" applyBorder="0" applyAlignment="0" applyProtection="0"/>
    <xf numFmtId="0" fontId="80" fillId="7" borderId="0" applyNumberFormat="0" applyBorder="0" applyAlignment="0" applyProtection="0"/>
    <xf numFmtId="0" fontId="59" fillId="23" borderId="0" applyNumberFormat="0" applyBorder="0" applyAlignment="0" applyProtection="0"/>
    <xf numFmtId="0" fontId="61" fillId="15" borderId="0" applyNumberFormat="0" applyBorder="0" applyAlignment="0" applyProtection="0"/>
    <xf numFmtId="0" fontId="3" fillId="14" borderId="0" applyNumberFormat="0" applyBorder="0" applyAlignment="0" applyProtection="0"/>
    <xf numFmtId="177" fontId="68" fillId="0" borderId="3" applyFill="0" applyProtection="0">
      <alignment horizontal="right"/>
    </xf>
    <xf numFmtId="0" fontId="54" fillId="20" borderId="0" applyNumberFormat="0" applyBorder="0" applyAlignment="0" applyProtection="0"/>
    <xf numFmtId="0" fontId="9" fillId="2" borderId="1" applyNumberFormat="0" applyFont="0" applyAlignment="0" applyProtection="0"/>
    <xf numFmtId="0" fontId="54" fillId="20"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75" fillId="0" borderId="10" applyNumberFormat="0" applyFill="0" applyAlignment="0" applyProtection="0"/>
    <xf numFmtId="0" fontId="56" fillId="0" borderId="0" applyNumberFormat="0" applyFill="0" applyBorder="0" applyAlignment="0" applyProtection="0"/>
    <xf numFmtId="0" fontId="3" fillId="15" borderId="0" applyNumberFormat="0" applyBorder="0" applyAlignment="0" applyProtection="0"/>
    <xf numFmtId="0" fontId="59" fillId="16" borderId="0" applyNumberFormat="0" applyBorder="0" applyAlignment="0" applyProtection="0"/>
    <xf numFmtId="0" fontId="59" fillId="25" borderId="0" applyNumberFormat="0" applyBorder="0" applyAlignment="0" applyProtection="0"/>
    <xf numFmtId="0" fontId="85" fillId="16"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3" fillId="15" borderId="0" applyNumberFormat="0" applyBorder="0" applyAlignment="0" applyProtection="0"/>
    <xf numFmtId="0" fontId="54" fillId="20" borderId="0" applyNumberFormat="0" applyBorder="0" applyAlignment="0" applyProtection="0"/>
    <xf numFmtId="0" fontId="57" fillId="19" borderId="9" applyNumberFormat="0" applyAlignment="0" applyProtection="0"/>
    <xf numFmtId="0" fontId="3" fillId="3" borderId="0" applyNumberFormat="0" applyBorder="0" applyAlignment="0" applyProtection="0"/>
    <xf numFmtId="0" fontId="3" fillId="22" borderId="0" applyNumberFormat="0" applyBorder="0" applyAlignment="0" applyProtection="0"/>
    <xf numFmtId="0" fontId="54" fillId="20" borderId="0" applyNumberFormat="0" applyBorder="0" applyAlignment="0" applyProtection="0"/>
    <xf numFmtId="0" fontId="74" fillId="0" borderId="0">
      <alignment/>
      <protection/>
    </xf>
    <xf numFmtId="0" fontId="61" fillId="15" borderId="0" applyNumberFormat="0" applyBorder="0" applyAlignment="0" applyProtection="0"/>
    <xf numFmtId="0" fontId="80" fillId="4" borderId="0" applyNumberFormat="0" applyBorder="0" applyAlignment="0" applyProtection="0"/>
    <xf numFmtId="0" fontId="59" fillId="23" borderId="0" applyNumberFormat="0" applyBorder="0" applyAlignment="0" applyProtection="0"/>
    <xf numFmtId="0" fontId="6" fillId="2" borderId="0" applyNumberFormat="0" applyBorder="0" applyAlignment="0" applyProtection="0"/>
    <xf numFmtId="0" fontId="61" fillId="15" borderId="0" applyNumberFormat="0" applyBorder="0" applyAlignment="0" applyProtection="0"/>
    <xf numFmtId="0" fontId="3" fillId="25" borderId="0" applyNumberFormat="0" applyBorder="0" applyAlignment="0" applyProtection="0"/>
    <xf numFmtId="0" fontId="53" fillId="18" borderId="0" applyNumberFormat="0" applyBorder="0" applyAlignment="0" applyProtection="0"/>
    <xf numFmtId="0" fontId="54" fillId="20" borderId="0" applyNumberFormat="0" applyBorder="0" applyAlignment="0" applyProtection="0"/>
    <xf numFmtId="0" fontId="80" fillId="28" borderId="0" applyNumberFormat="0" applyBorder="0" applyAlignment="0" applyProtection="0"/>
    <xf numFmtId="0" fontId="71" fillId="0" borderId="7" applyNumberFormat="0" applyFill="0" applyAlignment="0" applyProtection="0"/>
    <xf numFmtId="0" fontId="58" fillId="14" borderId="0" applyNumberFormat="0" applyBorder="0" applyAlignment="0" applyProtection="0"/>
    <xf numFmtId="0" fontId="54" fillId="20" borderId="0" applyNumberFormat="0" applyBorder="0" applyAlignment="0" applyProtection="0"/>
    <xf numFmtId="0" fontId="85" fillId="8" borderId="0" applyNumberFormat="0" applyBorder="0" applyAlignment="0" applyProtection="0"/>
    <xf numFmtId="0" fontId="3" fillId="23" borderId="0" applyNumberFormat="0" applyBorder="0" applyAlignment="0" applyProtection="0"/>
    <xf numFmtId="0" fontId="83" fillId="0" borderId="11" applyNumberFormat="0" applyFill="0" applyAlignment="0" applyProtection="0"/>
    <xf numFmtId="0" fontId="9" fillId="0" borderId="0">
      <alignment/>
      <protection/>
    </xf>
    <xf numFmtId="0" fontId="59" fillId="8" borderId="0" applyNumberFormat="0" applyBorder="0" applyAlignment="0" applyProtection="0"/>
    <xf numFmtId="0" fontId="58" fillId="14" borderId="0" applyNumberFormat="0" applyBorder="0" applyAlignment="0" applyProtection="0"/>
    <xf numFmtId="0" fontId="59" fillId="8" borderId="0" applyNumberFormat="0" applyBorder="0" applyAlignment="0" applyProtection="0"/>
    <xf numFmtId="0" fontId="9" fillId="0" borderId="0">
      <alignment/>
      <protection/>
    </xf>
    <xf numFmtId="0" fontId="52" fillId="18" borderId="0" applyNumberFormat="0" applyBorder="0" applyAlignment="0" applyProtection="0"/>
    <xf numFmtId="0" fontId="54" fillId="20" borderId="0" applyNumberFormat="0" applyBorder="0" applyAlignment="0" applyProtection="0"/>
    <xf numFmtId="0" fontId="3" fillId="22" borderId="0" applyNumberFormat="0" applyBorder="0" applyAlignment="0" applyProtection="0"/>
    <xf numFmtId="0" fontId="59" fillId="7" borderId="0" applyNumberFormat="0" applyBorder="0" applyAlignment="0" applyProtection="0"/>
    <xf numFmtId="0" fontId="60" fillId="4" borderId="4" applyNumberFormat="0" applyAlignment="0" applyProtection="0"/>
    <xf numFmtId="0" fontId="74" fillId="0" borderId="0">
      <alignment/>
      <protection locked="0"/>
    </xf>
    <xf numFmtId="0" fontId="55" fillId="4" borderId="5" applyNumberFormat="0" applyAlignment="0" applyProtection="0"/>
    <xf numFmtId="0" fontId="3" fillId="15" borderId="0" applyNumberFormat="0" applyBorder="0" applyAlignment="0" applyProtection="0"/>
    <xf numFmtId="0" fontId="58" fillId="14" borderId="0" applyNumberFormat="0" applyBorder="0" applyAlignment="0" applyProtection="0"/>
    <xf numFmtId="0" fontId="59" fillId="25" borderId="0" applyNumberFormat="0" applyBorder="0" applyAlignment="0" applyProtection="0"/>
    <xf numFmtId="0" fontId="58" fillId="14" borderId="0" applyNumberFormat="0" applyBorder="0" applyAlignment="0" applyProtection="0"/>
    <xf numFmtId="0" fontId="72" fillId="20" borderId="0" applyNumberFormat="0" applyBorder="0" applyAlignment="0" applyProtection="0"/>
    <xf numFmtId="0" fontId="9" fillId="0" borderId="0">
      <alignment/>
      <protection/>
    </xf>
    <xf numFmtId="0" fontId="53" fillId="18" borderId="0" applyNumberFormat="0" applyBorder="0" applyAlignment="0" applyProtection="0"/>
    <xf numFmtId="0" fontId="15" fillId="0" borderId="0">
      <alignment/>
      <protection/>
    </xf>
    <xf numFmtId="0" fontId="6" fillId="13" borderId="0" applyNumberFormat="0" applyBorder="0" applyAlignment="0" applyProtection="0"/>
    <xf numFmtId="0" fontId="54" fillId="20" borderId="0" applyNumberFormat="0" applyBorder="0" applyAlignment="0" applyProtection="0"/>
    <xf numFmtId="0" fontId="59" fillId="21" borderId="0" applyNumberFormat="0" applyBorder="0" applyAlignment="0" applyProtection="0"/>
    <xf numFmtId="40" fontId="9" fillId="0" borderId="0" applyFont="0" applyFill="0" applyBorder="0" applyAlignment="0" applyProtection="0"/>
    <xf numFmtId="0" fontId="3" fillId="17" borderId="0" applyNumberFormat="0" applyBorder="0" applyAlignment="0" applyProtection="0"/>
    <xf numFmtId="0" fontId="58" fillId="14" borderId="0" applyNumberFormat="0" applyBorder="0" applyAlignment="0" applyProtection="0"/>
    <xf numFmtId="0" fontId="77" fillId="5" borderId="0" applyNumberFormat="0" applyBorder="0" applyAlignment="0" applyProtection="0"/>
    <xf numFmtId="0" fontId="82" fillId="0" borderId="0" applyNumberFormat="0" applyFill="0" applyBorder="0" applyAlignment="0" applyProtection="0"/>
    <xf numFmtId="0" fontId="58" fillId="14" borderId="0" applyNumberFormat="0" applyBorder="0" applyAlignment="0" applyProtection="0"/>
    <xf numFmtId="0" fontId="59" fillId="23" borderId="0" applyNumberFormat="0" applyBorder="0" applyAlignment="0" applyProtection="0"/>
    <xf numFmtId="0" fontId="57" fillId="19" borderId="9" applyNumberFormat="0" applyAlignment="0" applyProtection="0"/>
    <xf numFmtId="0" fontId="58" fillId="14" borderId="0" applyNumberFormat="0" applyBorder="0" applyAlignment="0" applyProtection="0"/>
    <xf numFmtId="0" fontId="54" fillId="20" borderId="0" applyNumberFormat="0" applyBorder="0" applyAlignment="0" applyProtection="0"/>
    <xf numFmtId="0" fontId="3" fillId="17" borderId="0" applyNumberFormat="0" applyBorder="0" applyAlignment="0" applyProtection="0"/>
    <xf numFmtId="0" fontId="82" fillId="0" borderId="0" applyNumberFormat="0" applyFill="0" applyBorder="0" applyAlignment="0" applyProtection="0"/>
    <xf numFmtId="0" fontId="66" fillId="14" borderId="0" applyNumberFormat="0" applyBorder="0" applyAlignment="0" applyProtection="0"/>
    <xf numFmtId="0" fontId="59" fillId="16" borderId="0" applyNumberFormat="0" applyBorder="0" applyAlignment="0" applyProtection="0"/>
    <xf numFmtId="0" fontId="55" fillId="4" borderId="5" applyNumberFormat="0" applyAlignment="0" applyProtection="0"/>
    <xf numFmtId="0" fontId="80" fillId="28" borderId="0" applyNumberFormat="0" applyBorder="0" applyAlignment="0" applyProtection="0"/>
    <xf numFmtId="0" fontId="9" fillId="0" borderId="0">
      <alignment/>
      <protection/>
    </xf>
    <xf numFmtId="0" fontId="61" fillId="20" borderId="0" applyNumberFormat="0" applyBorder="0" applyAlignment="0" applyProtection="0"/>
    <xf numFmtId="0" fontId="54" fillId="20" borderId="0" applyNumberFormat="0" applyBorder="0" applyAlignment="0" applyProtection="0"/>
    <xf numFmtId="0" fontId="21" fillId="0" borderId="0">
      <alignment/>
      <protection/>
    </xf>
    <xf numFmtId="0" fontId="78" fillId="3" borderId="4" applyNumberFormat="0" applyAlignment="0" applyProtection="0"/>
    <xf numFmtId="0" fontId="53" fillId="14" borderId="0" applyNumberFormat="0" applyBorder="0" applyAlignment="0" applyProtection="0"/>
    <xf numFmtId="0" fontId="54" fillId="20" borderId="0" applyNumberFormat="0" applyBorder="0" applyAlignment="0" applyProtection="0"/>
    <xf numFmtId="0" fontId="3" fillId="17" borderId="0" applyNumberFormat="0" applyBorder="0" applyAlignment="0" applyProtection="0"/>
    <xf numFmtId="0" fontId="6" fillId="2"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59" fillId="10" borderId="0" applyNumberFormat="0" applyBorder="0" applyAlignment="0" applyProtection="0"/>
    <xf numFmtId="0" fontId="73" fillId="15" borderId="0" applyNumberFormat="0" applyBorder="0" applyAlignment="0" applyProtection="0"/>
    <xf numFmtId="0" fontId="58" fillId="14" borderId="0" applyNumberFormat="0" applyBorder="0" applyAlignment="0" applyProtection="0"/>
    <xf numFmtId="0" fontId="73" fillId="15" borderId="0" applyNumberFormat="0" applyBorder="0" applyAlignment="0" applyProtection="0"/>
    <xf numFmtId="0" fontId="3" fillId="15" borderId="0" applyNumberFormat="0" applyBorder="0" applyAlignment="0" applyProtection="0"/>
    <xf numFmtId="0" fontId="53" fillId="18" borderId="0" applyNumberFormat="0" applyBorder="0" applyAlignment="0" applyProtection="0"/>
    <xf numFmtId="0" fontId="59" fillId="21" borderId="0" applyNumberFormat="0" applyBorder="0" applyAlignment="0" applyProtection="0"/>
    <xf numFmtId="0" fontId="3" fillId="13" borderId="0" applyNumberFormat="0" applyBorder="0" applyAlignment="0" applyProtection="0"/>
    <xf numFmtId="0" fontId="9" fillId="0" borderId="0">
      <alignment vertical="center"/>
      <protection/>
    </xf>
    <xf numFmtId="0" fontId="54" fillId="20" borderId="0" applyNumberFormat="0" applyBorder="0" applyAlignment="0" applyProtection="0"/>
    <xf numFmtId="0" fontId="3" fillId="15" borderId="0" applyNumberFormat="0" applyBorder="0" applyAlignment="0" applyProtection="0"/>
    <xf numFmtId="0" fontId="68" fillId="0" borderId="0">
      <alignment/>
      <protection/>
    </xf>
    <xf numFmtId="0" fontId="68" fillId="0" borderId="0">
      <alignment/>
      <protection/>
    </xf>
    <xf numFmtId="0" fontId="3" fillId="22" borderId="0" applyNumberFormat="0" applyBorder="0" applyAlignment="0" applyProtection="0"/>
    <xf numFmtId="0" fontId="71" fillId="0" borderId="7" applyNumberFormat="0" applyFill="0" applyAlignment="0" applyProtection="0"/>
    <xf numFmtId="0" fontId="6" fillId="4" borderId="0" applyNumberFormat="0" applyBorder="0" applyAlignment="0" applyProtection="0"/>
    <xf numFmtId="0" fontId="91" fillId="30" borderId="13">
      <alignment/>
      <protection locked="0"/>
    </xf>
    <xf numFmtId="0" fontId="64" fillId="14" borderId="0" applyNumberFormat="0" applyBorder="0" applyAlignment="0" applyProtection="0"/>
    <xf numFmtId="0" fontId="3" fillId="3" borderId="0" applyNumberFormat="0" applyBorder="0" applyAlignment="0" applyProtection="0"/>
    <xf numFmtId="0" fontId="77" fillId="5" borderId="0" applyNumberFormat="0" applyBorder="0" applyAlignment="0" applyProtection="0"/>
    <xf numFmtId="0" fontId="58" fillId="14" borderId="0" applyNumberFormat="0" applyBorder="0" applyAlignment="0" applyProtection="0"/>
    <xf numFmtId="0" fontId="3" fillId="18" borderId="0" applyNumberFormat="0" applyBorder="0" applyAlignment="0" applyProtection="0"/>
    <xf numFmtId="0" fontId="80" fillId="28" borderId="0" applyNumberFormat="0" applyBorder="0" applyAlignment="0" applyProtection="0"/>
    <xf numFmtId="0" fontId="3" fillId="23" borderId="0" applyNumberFormat="0" applyBorder="0" applyAlignment="0" applyProtection="0"/>
    <xf numFmtId="0" fontId="69" fillId="20" borderId="0" applyNumberFormat="0" applyBorder="0" applyAlignment="0" applyProtection="0"/>
    <xf numFmtId="0" fontId="3" fillId="13" borderId="0" applyNumberFormat="0" applyBorder="0" applyAlignment="0" applyProtection="0"/>
    <xf numFmtId="0" fontId="54" fillId="20" borderId="0" applyNumberFormat="0" applyBorder="0" applyAlignment="0" applyProtection="0"/>
    <xf numFmtId="0" fontId="59" fillId="9"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75" fillId="0" borderId="10" applyNumberFormat="0" applyFill="0" applyAlignment="0" applyProtection="0"/>
    <xf numFmtId="0" fontId="58" fillId="14" borderId="0" applyNumberFormat="0" applyBorder="0" applyAlignment="0" applyProtection="0"/>
    <xf numFmtId="0" fontId="3" fillId="14" borderId="0" applyNumberFormat="0" applyBorder="0" applyAlignment="0" applyProtection="0"/>
    <xf numFmtId="0" fontId="80" fillId="29" borderId="0" applyNumberFormat="0" applyBorder="0" applyAlignment="0" applyProtection="0"/>
    <xf numFmtId="0" fontId="61" fillId="15" borderId="0" applyNumberFormat="0" applyBorder="0" applyAlignment="0" applyProtection="0"/>
    <xf numFmtId="0" fontId="3" fillId="18" borderId="0" applyNumberFormat="0" applyBorder="0" applyAlignment="0" applyProtection="0"/>
    <xf numFmtId="0" fontId="58" fillId="14" borderId="0" applyNumberFormat="0" applyBorder="0" applyAlignment="0" applyProtection="0"/>
    <xf numFmtId="0" fontId="3" fillId="14" borderId="0" applyNumberFormat="0" applyBorder="0" applyAlignment="0" applyProtection="0"/>
    <xf numFmtId="0" fontId="54" fillId="20" borderId="0" applyNumberFormat="0" applyBorder="0" applyAlignment="0" applyProtection="0"/>
    <xf numFmtId="0" fontId="3" fillId="15" borderId="0" applyNumberFormat="0" applyBorder="0" applyAlignment="0" applyProtection="0"/>
    <xf numFmtId="0" fontId="59" fillId="7" borderId="0" applyNumberFormat="0" applyBorder="0" applyAlignment="0" applyProtection="0"/>
    <xf numFmtId="0" fontId="3" fillId="15" borderId="0" applyNumberFormat="0" applyBorder="0" applyAlignment="0" applyProtection="0"/>
    <xf numFmtId="0" fontId="58" fillId="14" borderId="0" applyNumberFormat="0" applyBorder="0" applyAlignment="0" applyProtection="0"/>
    <xf numFmtId="0" fontId="88" fillId="0" borderId="0">
      <alignment/>
      <protection/>
    </xf>
    <xf numFmtId="0" fontId="58" fillId="14" borderId="0" applyNumberFormat="0" applyBorder="0" applyAlignment="0" applyProtection="0"/>
    <xf numFmtId="0" fontId="59" fillId="25" borderId="0" applyNumberFormat="0" applyBorder="0" applyAlignment="0" applyProtection="0"/>
    <xf numFmtId="0" fontId="58" fillId="14" borderId="0" applyNumberFormat="0" applyBorder="0" applyAlignment="0" applyProtection="0"/>
    <xf numFmtId="0" fontId="3" fillId="22" borderId="0" applyNumberFormat="0" applyBorder="0" applyAlignment="0" applyProtection="0"/>
    <xf numFmtId="0" fontId="3" fillId="14" borderId="0" applyNumberFormat="0" applyBorder="0" applyAlignment="0" applyProtection="0"/>
    <xf numFmtId="0" fontId="3" fillId="25" borderId="0" applyNumberFormat="0" applyBorder="0" applyAlignment="0" applyProtection="0"/>
    <xf numFmtId="0" fontId="59" fillId="21" borderId="0" applyNumberFormat="0" applyBorder="0" applyAlignment="0" applyProtection="0"/>
    <xf numFmtId="0" fontId="55" fillId="4" borderId="5" applyNumberFormat="0" applyAlignment="0" applyProtection="0"/>
    <xf numFmtId="0" fontId="3" fillId="15" borderId="0" applyNumberFormat="0" applyBorder="0" applyAlignment="0" applyProtection="0"/>
    <xf numFmtId="0" fontId="58" fillId="14" borderId="0" applyNumberFormat="0" applyBorder="0" applyAlignment="0" applyProtection="0"/>
    <xf numFmtId="0" fontId="59" fillId="25" borderId="0" applyNumberFormat="0" applyBorder="0" applyAlignment="0" applyProtection="0"/>
    <xf numFmtId="0" fontId="54" fillId="15" borderId="0" applyNumberFormat="0" applyBorder="0" applyAlignment="0" applyProtection="0"/>
    <xf numFmtId="0" fontId="58" fillId="18" borderId="0" applyNumberFormat="0" applyBorder="0" applyAlignment="0" applyProtection="0"/>
    <xf numFmtId="0" fontId="80" fillId="21"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4" fillId="15"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60" fillId="4" borderId="4" applyNumberFormat="0" applyAlignment="0" applyProtection="0"/>
    <xf numFmtId="0" fontId="59" fillId="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55" fillId="4" borderId="5" applyNumberFormat="0" applyAlignment="0" applyProtection="0"/>
    <xf numFmtId="0" fontId="59" fillId="16" borderId="0" applyNumberFormat="0" applyBorder="0" applyAlignment="0" applyProtection="0"/>
    <xf numFmtId="0" fontId="75" fillId="0" borderId="10" applyNumberFormat="0" applyFill="0" applyAlignment="0" applyProtection="0"/>
    <xf numFmtId="0" fontId="54" fillId="20" borderId="0" applyNumberFormat="0" applyBorder="0" applyAlignment="0" applyProtection="0"/>
    <xf numFmtId="0" fontId="83" fillId="0" borderId="11" applyNumberFormat="0" applyFill="0" applyAlignment="0" applyProtection="0"/>
    <xf numFmtId="0" fontId="59" fillId="7" borderId="0" applyNumberFormat="0" applyBorder="0" applyAlignment="0" applyProtection="0"/>
    <xf numFmtId="0" fontId="58" fillId="14" borderId="0" applyNumberFormat="0" applyBorder="0" applyAlignment="0" applyProtection="0"/>
    <xf numFmtId="0" fontId="77" fillId="5" borderId="0" applyNumberFormat="0" applyBorder="0" applyAlignment="0" applyProtection="0"/>
    <xf numFmtId="0" fontId="59" fillId="23" borderId="0" applyNumberFormat="0" applyBorder="0" applyAlignment="0" applyProtection="0"/>
    <xf numFmtId="0" fontId="71" fillId="0" borderId="7" applyNumberFormat="0" applyFill="0" applyAlignment="0" applyProtection="0"/>
    <xf numFmtId="0" fontId="15" fillId="0" borderId="0">
      <alignment/>
      <protection/>
    </xf>
    <xf numFmtId="0" fontId="9" fillId="0" borderId="0">
      <alignment/>
      <protection/>
    </xf>
    <xf numFmtId="0" fontId="80" fillId="19" borderId="0" applyNumberFormat="0" applyBorder="0" applyAlignment="0" applyProtection="0"/>
    <xf numFmtId="0" fontId="54" fillId="20" borderId="0" applyNumberFormat="0" applyBorder="0" applyAlignment="0" applyProtection="0"/>
    <xf numFmtId="0" fontId="61" fillId="20" borderId="0" applyNumberFormat="0" applyBorder="0" applyAlignment="0" applyProtection="0"/>
    <xf numFmtId="0" fontId="53" fillId="18" borderId="0" applyNumberFormat="0" applyBorder="0" applyAlignment="0" applyProtection="0"/>
    <xf numFmtId="0" fontId="75" fillId="0" borderId="0" applyNumberFormat="0" applyFill="0" applyBorder="0" applyAlignment="0" applyProtection="0"/>
    <xf numFmtId="0" fontId="54" fillId="20" borderId="0" applyNumberFormat="0" applyBorder="0" applyAlignment="0" applyProtection="0"/>
    <xf numFmtId="0" fontId="9" fillId="0" borderId="0">
      <alignment/>
      <protection/>
    </xf>
    <xf numFmtId="0" fontId="78" fillId="3" borderId="4" applyNumberFormat="0" applyAlignment="0" applyProtection="0"/>
    <xf numFmtId="0" fontId="3" fillId="22" borderId="0" applyNumberFormat="0" applyBorder="0" applyAlignment="0" applyProtection="0"/>
    <xf numFmtId="0" fontId="9" fillId="0" borderId="0">
      <alignment vertical="center"/>
      <protection/>
    </xf>
    <xf numFmtId="0" fontId="54" fillId="15" borderId="0" applyNumberFormat="0" applyBorder="0" applyAlignment="0" applyProtection="0"/>
    <xf numFmtId="0" fontId="83" fillId="0" borderId="11" applyNumberFormat="0" applyFill="0" applyAlignment="0" applyProtection="0"/>
    <xf numFmtId="0" fontId="80" fillId="7" borderId="0" applyNumberFormat="0" applyBorder="0" applyAlignment="0" applyProtection="0"/>
    <xf numFmtId="0" fontId="59" fillId="25" borderId="0" applyNumberFormat="0" applyBorder="0" applyAlignment="0" applyProtection="0"/>
    <xf numFmtId="0" fontId="3" fillId="3" borderId="0" applyNumberFormat="0" applyBorder="0" applyAlignment="0" applyProtection="0"/>
    <xf numFmtId="0" fontId="3" fillId="15" borderId="0" applyNumberFormat="0" applyBorder="0" applyAlignment="0" applyProtection="0"/>
    <xf numFmtId="0" fontId="58" fillId="18" borderId="0" applyNumberFormat="0" applyBorder="0" applyAlignment="0" applyProtection="0"/>
    <xf numFmtId="0" fontId="52" fillId="18" borderId="0" applyNumberFormat="0" applyBorder="0" applyAlignment="0" applyProtection="0"/>
    <xf numFmtId="0" fontId="54" fillId="20" borderId="0" applyNumberFormat="0" applyBorder="0" applyAlignment="0" applyProtection="0"/>
    <xf numFmtId="0" fontId="59" fillId="8" borderId="0" applyNumberFormat="0" applyBorder="0" applyAlignment="0" applyProtection="0"/>
    <xf numFmtId="0" fontId="59" fillId="21" borderId="0" applyNumberFormat="0" applyBorder="0" applyAlignment="0" applyProtection="0"/>
    <xf numFmtId="0" fontId="3" fillId="0" borderId="0">
      <alignment vertical="center"/>
      <protection/>
    </xf>
    <xf numFmtId="0" fontId="58" fillId="14" borderId="0" applyNumberFormat="0" applyBorder="0" applyAlignment="0" applyProtection="0"/>
    <xf numFmtId="0" fontId="75" fillId="0" borderId="0" applyNumberFormat="0" applyFill="0" applyBorder="0" applyAlignment="0" applyProtection="0"/>
    <xf numFmtId="0" fontId="73" fillId="15"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3" fillId="15" borderId="0" applyNumberFormat="0" applyBorder="0" applyAlignment="0" applyProtection="0"/>
    <xf numFmtId="0" fontId="59" fillId="8" borderId="0" applyNumberFormat="0" applyBorder="0" applyAlignment="0" applyProtection="0"/>
    <xf numFmtId="0" fontId="58" fillId="14" borderId="0" applyNumberFormat="0" applyBorder="0" applyAlignment="0" applyProtection="0"/>
    <xf numFmtId="0" fontId="54" fillId="15" borderId="0" applyNumberFormat="0" applyBorder="0" applyAlignment="0" applyProtection="0"/>
    <xf numFmtId="0" fontId="58" fillId="14" borderId="0" applyNumberFormat="0" applyBorder="0" applyAlignment="0" applyProtection="0"/>
    <xf numFmtId="0" fontId="3" fillId="23" borderId="0" applyNumberFormat="0" applyBorder="0" applyAlignment="0" applyProtection="0"/>
    <xf numFmtId="0" fontId="73" fillId="15"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9" fillId="0" borderId="0">
      <alignment vertical="center"/>
      <protection/>
    </xf>
    <xf numFmtId="0" fontId="54" fillId="20" borderId="0" applyNumberFormat="0" applyBorder="0" applyAlignment="0" applyProtection="0"/>
    <xf numFmtId="0" fontId="54" fillId="20" borderId="0" applyNumberFormat="0" applyBorder="0" applyAlignment="0" applyProtection="0"/>
    <xf numFmtId="0" fontId="3" fillId="18" borderId="0" applyNumberFormat="0" applyBorder="0" applyAlignment="0" applyProtection="0"/>
    <xf numFmtId="0" fontId="54" fillId="20" borderId="0" applyNumberFormat="0" applyBorder="0" applyAlignment="0" applyProtection="0"/>
    <xf numFmtId="0" fontId="61" fillId="20" borderId="0" applyNumberFormat="0" applyBorder="0" applyAlignment="0" applyProtection="0"/>
    <xf numFmtId="0" fontId="60" fillId="4" borderId="4" applyNumberFormat="0" applyAlignment="0" applyProtection="0"/>
    <xf numFmtId="0" fontId="58" fillId="14" borderId="0" applyNumberFormat="0" applyBorder="0" applyAlignment="0" applyProtection="0"/>
    <xf numFmtId="0" fontId="58" fillId="14" borderId="0" applyNumberFormat="0" applyBorder="0" applyAlignment="0" applyProtection="0"/>
    <xf numFmtId="0" fontId="59" fillId="11" borderId="0" applyNumberFormat="0" applyBorder="0" applyAlignment="0" applyProtection="0"/>
    <xf numFmtId="0" fontId="88" fillId="0" borderId="0">
      <alignment/>
      <protection/>
    </xf>
    <xf numFmtId="0" fontId="57" fillId="19" borderId="9" applyNumberFormat="0" applyAlignment="0" applyProtection="0"/>
    <xf numFmtId="0" fontId="78" fillId="3" borderId="4" applyNumberFormat="0" applyAlignment="0" applyProtection="0"/>
    <xf numFmtId="0" fontId="54" fillId="20" borderId="0" applyNumberFormat="0" applyBorder="0" applyAlignment="0" applyProtection="0"/>
    <xf numFmtId="0" fontId="65" fillId="0" borderId="12" applyNumberFormat="0" applyFill="0" applyAlignment="0" applyProtection="0"/>
    <xf numFmtId="0" fontId="54" fillId="20" borderId="0" applyNumberFormat="0" applyBorder="0" applyAlignment="0" applyProtection="0"/>
    <xf numFmtId="0" fontId="54" fillId="20" borderId="0" applyNumberFormat="0" applyBorder="0" applyAlignment="0" applyProtection="0"/>
    <xf numFmtId="0" fontId="59" fillId="23"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9" fillId="25" borderId="0" applyNumberFormat="0" applyBorder="0" applyAlignment="0" applyProtection="0"/>
    <xf numFmtId="0" fontId="58" fillId="18" borderId="0" applyNumberFormat="0" applyBorder="0" applyAlignment="0" applyProtection="0"/>
    <xf numFmtId="0" fontId="81" fillId="0" borderId="0" applyNumberFormat="0" applyFill="0" applyBorder="0" applyAlignment="0" applyProtection="0"/>
    <xf numFmtId="0" fontId="3" fillId="3" borderId="0" applyNumberFormat="0" applyBorder="0" applyAlignment="0" applyProtection="0"/>
    <xf numFmtId="0" fontId="58" fillId="14" borderId="0" applyNumberFormat="0" applyBorder="0" applyAlignment="0" applyProtection="0"/>
    <xf numFmtId="0" fontId="73" fillId="20" borderId="0" applyNumberFormat="0" applyBorder="0" applyAlignment="0" applyProtection="0"/>
    <xf numFmtId="0" fontId="80" fillId="17" borderId="0" applyNumberFormat="0" applyBorder="0" applyAlignment="0" applyProtection="0"/>
    <xf numFmtId="0" fontId="80" fillId="28" borderId="0" applyNumberFormat="0" applyBorder="0" applyAlignment="0" applyProtection="0"/>
    <xf numFmtId="0" fontId="3" fillId="23" borderId="0" applyNumberFormat="0" applyBorder="0" applyAlignment="0" applyProtection="0"/>
    <xf numFmtId="0" fontId="53" fillId="14" borderId="0" applyNumberFormat="0" applyBorder="0" applyAlignment="0" applyProtection="0"/>
    <xf numFmtId="0" fontId="65" fillId="0" borderId="12" applyNumberFormat="0" applyFill="0" applyAlignment="0" applyProtection="0"/>
    <xf numFmtId="0" fontId="66" fillId="22" borderId="0" applyNumberFormat="0" applyBorder="0" applyAlignment="0" applyProtection="0"/>
    <xf numFmtId="0" fontId="78" fillId="3" borderId="4" applyNumberFormat="0" applyAlignment="0" applyProtection="0"/>
    <xf numFmtId="0" fontId="55" fillId="4" borderId="5" applyNumberFormat="0" applyAlignment="0" applyProtection="0"/>
    <xf numFmtId="0" fontId="54" fillId="15" borderId="0" applyNumberFormat="0" applyBorder="0" applyAlignment="0" applyProtection="0"/>
    <xf numFmtId="0" fontId="6" fillId="13" borderId="0" applyNumberFormat="0" applyBorder="0" applyAlignment="0" applyProtection="0"/>
    <xf numFmtId="0" fontId="54" fillId="20" borderId="0" applyNumberFormat="0" applyBorder="0" applyAlignment="0" applyProtection="0"/>
    <xf numFmtId="0" fontId="3" fillId="14" borderId="0" applyNumberFormat="0" applyBorder="0" applyAlignment="0" applyProtection="0"/>
    <xf numFmtId="0" fontId="8" fillId="0" borderId="8" applyNumberFormat="0" applyFill="0" applyAlignment="0" applyProtection="0"/>
    <xf numFmtId="43" fontId="9" fillId="0" borderId="0" applyFont="0" applyFill="0" applyBorder="0" applyAlignment="0" applyProtection="0"/>
    <xf numFmtId="0" fontId="3" fillId="15" borderId="0" applyNumberFormat="0" applyBorder="0" applyAlignment="0" applyProtection="0"/>
    <xf numFmtId="0" fontId="86" fillId="0" borderId="14" applyNumberFormat="0" applyAlignment="0" applyProtection="0"/>
    <xf numFmtId="0" fontId="60" fillId="4" borderId="4" applyNumberFormat="0" applyAlignment="0" applyProtection="0"/>
    <xf numFmtId="0" fontId="54" fillId="20" borderId="0" applyNumberFormat="0" applyBorder="0" applyAlignment="0" applyProtection="0"/>
    <xf numFmtId="0" fontId="59" fillId="7" borderId="0" applyNumberFormat="0" applyBorder="0" applyAlignment="0" applyProtection="0"/>
    <xf numFmtId="0" fontId="59" fillId="10" borderId="0" applyNumberFormat="0" applyBorder="0" applyAlignment="0" applyProtection="0"/>
    <xf numFmtId="0" fontId="3" fillId="23" borderId="0" applyNumberFormat="0" applyBorder="0" applyAlignment="0" applyProtection="0"/>
    <xf numFmtId="0" fontId="58" fillId="14" borderId="0" applyNumberFormat="0" applyBorder="0" applyAlignment="0" applyProtection="0"/>
    <xf numFmtId="0" fontId="53" fillId="18" borderId="0" applyNumberFormat="0" applyBorder="0" applyAlignment="0" applyProtection="0"/>
    <xf numFmtId="0" fontId="54" fillId="20" borderId="0" applyNumberFormat="0" applyBorder="0" applyAlignment="0" applyProtection="0"/>
    <xf numFmtId="0" fontId="83" fillId="0" borderId="11" applyNumberFormat="0" applyFill="0" applyAlignment="0" applyProtection="0"/>
    <xf numFmtId="0" fontId="54" fillId="20" borderId="0" applyNumberFormat="0" applyBorder="0" applyAlignment="0" applyProtection="0"/>
    <xf numFmtId="0" fontId="3" fillId="18" borderId="0" applyNumberFormat="0" applyBorder="0" applyAlignment="0" applyProtection="0"/>
    <xf numFmtId="0" fontId="59" fillId="8" borderId="0" applyNumberFormat="0" applyBorder="0" applyAlignment="0" applyProtection="0"/>
    <xf numFmtId="0" fontId="60" fillId="4" borderId="4" applyNumberFormat="0" applyAlignment="0" applyProtection="0"/>
    <xf numFmtId="0" fontId="80" fillId="28" borderId="0" applyNumberFormat="0" applyBorder="0" applyAlignment="0" applyProtection="0"/>
    <xf numFmtId="0" fontId="60" fillId="4" borderId="4" applyNumberFormat="0" applyAlignment="0" applyProtection="0"/>
    <xf numFmtId="0" fontId="73" fillId="15" borderId="0" applyNumberFormat="0" applyBorder="0" applyAlignment="0" applyProtection="0"/>
    <xf numFmtId="0" fontId="3" fillId="20" borderId="0" applyNumberFormat="0" applyBorder="0" applyAlignment="0" applyProtection="0"/>
    <xf numFmtId="0" fontId="68" fillId="0" borderId="0">
      <alignment/>
      <protection/>
    </xf>
    <xf numFmtId="0" fontId="72"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3" fillId="22"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3" fillId="17" borderId="0" applyNumberFormat="0" applyBorder="0" applyAlignment="0" applyProtection="0"/>
    <xf numFmtId="0" fontId="54" fillId="20" borderId="0" applyNumberFormat="0" applyBorder="0" applyAlignment="0" applyProtection="0"/>
    <xf numFmtId="0" fontId="71" fillId="0" borderId="7" applyNumberFormat="0" applyFill="0" applyAlignment="0" applyProtection="0"/>
    <xf numFmtId="0" fontId="3" fillId="23" borderId="0" applyNumberFormat="0" applyBorder="0" applyAlignment="0" applyProtection="0"/>
    <xf numFmtId="0" fontId="3" fillId="15"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3" fillId="20" borderId="0" applyNumberFormat="0" applyBorder="0" applyAlignment="0" applyProtection="0"/>
    <xf numFmtId="0" fontId="77" fillId="5" borderId="0" applyNumberFormat="0" applyBorder="0" applyAlignment="0" applyProtection="0"/>
    <xf numFmtId="0" fontId="59" fillId="11" borderId="0" applyNumberFormat="0" applyBorder="0" applyAlignment="0" applyProtection="0"/>
    <xf numFmtId="0" fontId="54" fillId="20"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59" fillId="16" borderId="0" applyNumberFormat="0" applyBorder="0" applyAlignment="0" applyProtection="0"/>
    <xf numFmtId="0" fontId="58" fillId="14" borderId="0" applyNumberFormat="0" applyBorder="0" applyAlignment="0" applyProtection="0"/>
    <xf numFmtId="0" fontId="59" fillId="23" borderId="0" applyNumberFormat="0" applyBorder="0" applyAlignment="0" applyProtection="0"/>
    <xf numFmtId="0" fontId="61" fillId="15" borderId="0" applyNumberFormat="0" applyBorder="0" applyAlignment="0" applyProtection="0"/>
    <xf numFmtId="0" fontId="58" fillId="14" borderId="0" applyNumberFormat="0" applyBorder="0" applyAlignment="0" applyProtection="0"/>
    <xf numFmtId="0" fontId="73" fillId="15" borderId="0" applyNumberFormat="0" applyBorder="0" applyAlignment="0" applyProtection="0"/>
    <xf numFmtId="0" fontId="59" fillId="7" borderId="0" applyNumberFormat="0" applyBorder="0" applyAlignment="0" applyProtection="0"/>
    <xf numFmtId="0" fontId="3" fillId="20" borderId="0" applyNumberFormat="0" applyBorder="0" applyAlignment="0" applyProtection="0"/>
    <xf numFmtId="0" fontId="54" fillId="20" borderId="0" applyNumberFormat="0" applyBorder="0" applyAlignment="0" applyProtection="0"/>
    <xf numFmtId="0" fontId="3" fillId="20" borderId="0" applyNumberFormat="0" applyBorder="0" applyAlignment="0" applyProtection="0"/>
    <xf numFmtId="0" fontId="6" fillId="13" borderId="0" applyNumberFormat="0" applyBorder="0" applyAlignment="0" applyProtection="0"/>
    <xf numFmtId="0" fontId="58"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59" fillId="25" borderId="0" applyNumberFormat="0" applyBorder="0" applyAlignment="0" applyProtection="0"/>
    <xf numFmtId="0" fontId="54" fillId="20" borderId="0" applyNumberFormat="0" applyBorder="0" applyAlignment="0" applyProtection="0"/>
    <xf numFmtId="0" fontId="77" fillId="5" borderId="0" applyNumberFormat="0" applyBorder="0" applyAlignment="0" applyProtection="0"/>
    <xf numFmtId="0" fontId="82" fillId="0" borderId="0" applyNumberFormat="0" applyFill="0" applyBorder="0" applyAlignment="0" applyProtection="0"/>
    <xf numFmtId="0" fontId="3" fillId="13" borderId="0" applyNumberFormat="0" applyBorder="0" applyAlignment="0" applyProtection="0"/>
    <xf numFmtId="0" fontId="76" fillId="0" borderId="15" applyProtection="0">
      <alignment/>
    </xf>
    <xf numFmtId="0" fontId="59" fillId="23" borderId="0" applyNumberFormat="0" applyBorder="0" applyAlignment="0" applyProtection="0"/>
    <xf numFmtId="0" fontId="58" fillId="14" borderId="0" applyNumberFormat="0" applyBorder="0" applyAlignment="0" applyProtection="0"/>
    <xf numFmtId="0" fontId="64" fillId="14" borderId="0" applyNumberFormat="0" applyBorder="0" applyAlignment="0" applyProtection="0"/>
    <xf numFmtId="0" fontId="58" fillId="14" borderId="0" applyNumberFormat="0" applyBorder="0" applyAlignment="0" applyProtection="0"/>
    <xf numFmtId="0" fontId="59" fillId="25" borderId="0" applyNumberFormat="0" applyBorder="0" applyAlignment="0" applyProtection="0"/>
    <xf numFmtId="0" fontId="55" fillId="4" borderId="5" applyNumberFormat="0" applyAlignment="0" applyProtection="0"/>
    <xf numFmtId="0" fontId="59" fillId="16" borderId="0" applyNumberFormat="0" applyBorder="0" applyAlignment="0" applyProtection="0"/>
    <xf numFmtId="0" fontId="3" fillId="20" borderId="0" applyNumberFormat="0" applyBorder="0" applyAlignment="0" applyProtection="0"/>
    <xf numFmtId="0" fontId="3" fillId="17" borderId="0" applyNumberFormat="0" applyBorder="0" applyAlignment="0" applyProtection="0"/>
    <xf numFmtId="0" fontId="3" fillId="25" borderId="0" applyNumberFormat="0" applyBorder="0" applyAlignment="0" applyProtection="0"/>
    <xf numFmtId="0" fontId="6" fillId="3" borderId="0" applyNumberFormat="0" applyBorder="0" applyAlignment="0" applyProtection="0"/>
    <xf numFmtId="0" fontId="54" fillId="20" borderId="0" applyNumberFormat="0" applyBorder="0" applyAlignment="0" applyProtection="0"/>
    <xf numFmtId="0" fontId="61" fillId="15"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3" fillId="25" borderId="0" applyNumberFormat="0" applyBorder="0" applyAlignment="0" applyProtection="0"/>
    <xf numFmtId="0" fontId="77" fillId="5" borderId="0" applyNumberFormat="0" applyBorder="0" applyAlignment="0" applyProtection="0"/>
    <xf numFmtId="0" fontId="59" fillId="21" borderId="0" applyNumberFormat="0" applyBorder="0" applyAlignment="0" applyProtection="0"/>
    <xf numFmtId="0" fontId="55" fillId="4" borderId="5" applyNumberFormat="0" applyAlignment="0" applyProtection="0"/>
    <xf numFmtId="0" fontId="3" fillId="23"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38" fontId="9" fillId="0" borderId="0" applyFont="0" applyFill="0" applyBorder="0" applyAlignment="0" applyProtection="0"/>
    <xf numFmtId="0" fontId="59" fillId="6" borderId="0" applyNumberFormat="0" applyBorder="0" applyAlignment="0" applyProtection="0"/>
    <xf numFmtId="0" fontId="72" fillId="20" borderId="0" applyNumberFormat="0" applyBorder="0" applyAlignment="0" applyProtection="0"/>
    <xf numFmtId="0" fontId="80" fillId="21" borderId="0" applyNumberFormat="0" applyBorder="0" applyAlignment="0" applyProtection="0"/>
    <xf numFmtId="0" fontId="65" fillId="0" borderId="12" applyNumberFormat="0" applyFill="0" applyAlignment="0" applyProtection="0"/>
    <xf numFmtId="0" fontId="54" fillId="20" borderId="0" applyNumberFormat="0" applyBorder="0" applyAlignment="0" applyProtection="0"/>
    <xf numFmtId="0" fontId="61" fillId="20" borderId="0" applyNumberFormat="0" applyBorder="0" applyAlignment="0" applyProtection="0"/>
    <xf numFmtId="0" fontId="3" fillId="22" borderId="0" applyNumberFormat="0" applyBorder="0" applyAlignment="0" applyProtection="0"/>
    <xf numFmtId="0" fontId="3" fillId="20" borderId="0" applyNumberFormat="0" applyBorder="0" applyAlignment="0" applyProtection="0"/>
    <xf numFmtId="0" fontId="71" fillId="0" borderId="7" applyNumberFormat="0" applyFill="0" applyAlignment="0" applyProtection="0"/>
    <xf numFmtId="0" fontId="55" fillId="4" borderId="5" applyNumberFormat="0" applyAlignment="0" applyProtection="0"/>
    <xf numFmtId="0" fontId="54" fillId="20" borderId="0" applyNumberFormat="0" applyBorder="0" applyAlignment="0" applyProtection="0"/>
    <xf numFmtId="0" fontId="54" fillId="20" borderId="0" applyNumberFormat="0" applyBorder="0" applyAlignment="0" applyProtection="0"/>
    <xf numFmtId="43" fontId="9" fillId="0" borderId="0" applyFont="0" applyFill="0" applyBorder="0" applyAlignment="0" applyProtection="0"/>
    <xf numFmtId="0" fontId="58" fillId="14" borderId="0" applyNumberFormat="0" applyBorder="0" applyAlignment="0" applyProtection="0"/>
    <xf numFmtId="0" fontId="72" fillId="20" borderId="0" applyNumberFormat="0" applyBorder="0" applyAlignment="0" applyProtection="0"/>
    <xf numFmtId="0" fontId="8" fillId="0" borderId="8" applyNumberFormat="0" applyFill="0" applyAlignment="0" applyProtection="0"/>
    <xf numFmtId="0" fontId="59" fillId="25" borderId="0" applyNumberFormat="0" applyBorder="0" applyAlignment="0" applyProtection="0"/>
    <xf numFmtId="0" fontId="54" fillId="20" borderId="0" applyNumberFormat="0" applyBorder="0" applyAlignment="0" applyProtection="0"/>
    <xf numFmtId="0" fontId="73" fillId="15" borderId="0" applyNumberFormat="0" applyBorder="0" applyAlignment="0" applyProtection="0"/>
    <xf numFmtId="0" fontId="3" fillId="15" borderId="0" applyNumberFormat="0" applyBorder="0" applyAlignment="0" applyProtection="0"/>
    <xf numFmtId="0" fontId="59" fillId="8" borderId="0" applyNumberFormat="0" applyBorder="0" applyAlignment="0" applyProtection="0"/>
    <xf numFmtId="0" fontId="58" fillId="18" borderId="0" applyNumberFormat="0" applyBorder="0" applyAlignment="0" applyProtection="0"/>
    <xf numFmtId="0" fontId="59" fillId="7" borderId="0" applyNumberFormat="0" applyBorder="0" applyAlignment="0" applyProtection="0"/>
    <xf numFmtId="0" fontId="54" fillId="20" borderId="0" applyNumberFormat="0" applyBorder="0" applyAlignment="0" applyProtection="0"/>
    <xf numFmtId="0" fontId="75" fillId="0" borderId="0" applyNumberFormat="0" applyFill="0" applyBorder="0" applyAlignment="0" applyProtection="0"/>
    <xf numFmtId="0" fontId="80" fillId="19" borderId="0" applyNumberFormat="0" applyBorder="0" applyAlignment="0" applyProtection="0"/>
    <xf numFmtId="0" fontId="53" fillId="14" borderId="0" applyNumberFormat="0" applyBorder="0" applyAlignment="0" applyProtection="0"/>
    <xf numFmtId="0" fontId="59" fillId="7" borderId="0" applyNumberFormat="0" applyBorder="0" applyAlignment="0" applyProtection="0"/>
    <xf numFmtId="0" fontId="53" fillId="14" borderId="0" applyNumberFormat="0" applyBorder="0" applyAlignment="0" applyProtection="0"/>
    <xf numFmtId="0" fontId="3" fillId="25" borderId="0" applyNumberFormat="0" applyBorder="0" applyAlignment="0" applyProtection="0"/>
    <xf numFmtId="0" fontId="9" fillId="0" borderId="0">
      <alignment/>
      <protection/>
    </xf>
    <xf numFmtId="0" fontId="54" fillId="20" borderId="0" applyNumberFormat="0" applyBorder="0" applyAlignment="0" applyProtection="0"/>
    <xf numFmtId="0" fontId="53" fillId="14" borderId="0" applyNumberFormat="0" applyBorder="0" applyAlignment="0" applyProtection="0"/>
    <xf numFmtId="9" fontId="9" fillId="0" borderId="0" applyFont="0" applyFill="0" applyBorder="0" applyAlignment="0" applyProtection="0"/>
    <xf numFmtId="0" fontId="80" fillId="3" borderId="0" applyNumberFormat="0" applyBorder="0" applyAlignment="0" applyProtection="0"/>
    <xf numFmtId="0" fontId="8" fillId="0" borderId="8" applyNumberFormat="0" applyFill="0" applyAlignment="0" applyProtection="0"/>
    <xf numFmtId="0" fontId="3" fillId="20" borderId="0" applyNumberFormat="0" applyBorder="0" applyAlignment="0" applyProtection="0"/>
    <xf numFmtId="0" fontId="58" fillId="18" borderId="0" applyNumberFormat="0" applyBorder="0" applyAlignment="0" applyProtection="0"/>
    <xf numFmtId="0" fontId="59" fillId="11" borderId="0" applyNumberFormat="0" applyBorder="0" applyAlignment="0" applyProtection="0"/>
    <xf numFmtId="0" fontId="78" fillId="3" borderId="4" applyNumberFormat="0" applyAlignment="0" applyProtection="0"/>
    <xf numFmtId="0" fontId="77" fillId="5" borderId="0" applyNumberFormat="0" applyBorder="0" applyAlignment="0" applyProtection="0"/>
    <xf numFmtId="0" fontId="58" fillId="14" borderId="0" applyNumberFormat="0" applyBorder="0" applyAlignment="0" applyProtection="0"/>
    <xf numFmtId="0" fontId="54" fillId="15" borderId="0" applyNumberFormat="0" applyBorder="0" applyAlignment="0" applyProtection="0"/>
    <xf numFmtId="9" fontId="9" fillId="0" borderId="0" applyFont="0" applyFill="0" applyBorder="0" applyAlignment="0" applyProtection="0"/>
    <xf numFmtId="0" fontId="54" fillId="20" borderId="0" applyNumberFormat="0" applyBorder="0" applyAlignment="0" applyProtection="0"/>
    <xf numFmtId="0" fontId="3" fillId="3" borderId="0" applyNumberFormat="0" applyBorder="0" applyAlignment="0" applyProtection="0"/>
    <xf numFmtId="0" fontId="54" fillId="20" borderId="0" applyNumberFormat="0" applyBorder="0" applyAlignment="0" applyProtection="0"/>
    <xf numFmtId="0" fontId="3" fillId="18" borderId="0" applyNumberFormat="0" applyBorder="0" applyAlignment="0" applyProtection="0"/>
    <xf numFmtId="0" fontId="96" fillId="0" borderId="0">
      <alignment/>
      <protection/>
    </xf>
    <xf numFmtId="0" fontId="54" fillId="20" borderId="0" applyNumberFormat="0" applyBorder="0" applyAlignment="0" applyProtection="0"/>
    <xf numFmtId="0" fontId="3" fillId="17" borderId="0" applyNumberFormat="0" applyBorder="0" applyAlignment="0" applyProtection="0"/>
    <xf numFmtId="0" fontId="54" fillId="20" borderId="0" applyNumberFormat="0" applyBorder="0" applyAlignment="0" applyProtection="0"/>
    <xf numFmtId="0" fontId="77" fillId="5" borderId="0" applyNumberFormat="0" applyBorder="0" applyAlignment="0" applyProtection="0"/>
    <xf numFmtId="0" fontId="109" fillId="0" borderId="0" applyNumberFormat="0" applyFill="0" applyBorder="0" applyAlignment="0" applyProtection="0"/>
    <xf numFmtId="0" fontId="54" fillId="20" borderId="0" applyNumberFormat="0" applyBorder="0" applyAlignment="0" applyProtection="0"/>
    <xf numFmtId="0" fontId="73" fillId="15" borderId="0" applyNumberFormat="0" applyBorder="0" applyAlignment="0" applyProtection="0"/>
    <xf numFmtId="0" fontId="75" fillId="0" borderId="0" applyNumberFormat="0" applyFill="0" applyBorder="0" applyAlignment="0" applyProtection="0"/>
    <xf numFmtId="0" fontId="59" fillId="6" borderId="0" applyNumberFormat="0" applyBorder="0" applyAlignment="0" applyProtection="0"/>
    <xf numFmtId="0" fontId="58" fillId="14" borderId="0" applyNumberFormat="0" applyBorder="0" applyAlignment="0" applyProtection="0"/>
    <xf numFmtId="0" fontId="73" fillId="15" borderId="0" applyNumberFormat="0" applyBorder="0" applyAlignment="0" applyProtection="0"/>
    <xf numFmtId="0" fontId="3" fillId="15" borderId="0" applyNumberFormat="0" applyBorder="0" applyAlignment="0" applyProtection="0"/>
    <xf numFmtId="0" fontId="80" fillId="19" borderId="0" applyNumberFormat="0" applyBorder="0" applyAlignment="0" applyProtection="0"/>
    <xf numFmtId="0" fontId="3" fillId="0" borderId="0">
      <alignment vertical="center"/>
      <protection/>
    </xf>
    <xf numFmtId="0" fontId="54" fillId="20" borderId="0" applyNumberFormat="0" applyBorder="0" applyAlignment="0" applyProtection="0"/>
    <xf numFmtId="0" fontId="54" fillId="20" borderId="0" applyNumberFormat="0" applyBorder="0" applyAlignment="0" applyProtection="0"/>
    <xf numFmtId="0" fontId="53" fillId="14" borderId="0" applyNumberFormat="0" applyBorder="0" applyAlignment="0" applyProtection="0"/>
    <xf numFmtId="0" fontId="3" fillId="22"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64" fillId="14" borderId="0" applyNumberFormat="0" applyBorder="0" applyAlignment="0" applyProtection="0"/>
    <xf numFmtId="0" fontId="59" fillId="21" borderId="0" applyNumberFormat="0" applyBorder="0" applyAlignment="0" applyProtection="0"/>
    <xf numFmtId="0" fontId="9" fillId="0" borderId="0">
      <alignment/>
      <protection/>
    </xf>
    <xf numFmtId="0" fontId="67" fillId="0" borderId="0" applyNumberFormat="0" applyFill="0" applyBorder="0" applyAlignment="0" applyProtection="0"/>
    <xf numFmtId="0" fontId="3" fillId="23" borderId="0" applyNumberFormat="0" applyBorder="0" applyAlignment="0" applyProtection="0"/>
    <xf numFmtId="0" fontId="54" fillId="20" borderId="0" applyNumberFormat="0" applyBorder="0" applyAlignment="0" applyProtection="0"/>
    <xf numFmtId="0" fontId="3" fillId="17" borderId="0" applyNumberFormat="0" applyBorder="0" applyAlignment="0" applyProtection="0"/>
    <xf numFmtId="0" fontId="69" fillId="20" borderId="0" applyNumberFormat="0" applyBorder="0" applyAlignment="0" applyProtection="0"/>
    <xf numFmtId="0" fontId="59" fillId="21" borderId="0" applyNumberFormat="0" applyBorder="0" applyAlignment="0" applyProtection="0"/>
    <xf numFmtId="0" fontId="9" fillId="0" borderId="0">
      <alignment/>
      <protection/>
    </xf>
    <xf numFmtId="0" fontId="67" fillId="0" borderId="0" applyNumberFormat="0" applyFill="0" applyBorder="0" applyAlignment="0" applyProtection="0"/>
    <xf numFmtId="0" fontId="3" fillId="20" borderId="0" applyNumberFormat="0" applyBorder="0" applyAlignment="0" applyProtection="0"/>
    <xf numFmtId="0" fontId="54" fillId="20" borderId="0" applyNumberFormat="0" applyBorder="0" applyAlignment="0" applyProtection="0"/>
    <xf numFmtId="0" fontId="3" fillId="13" borderId="0" applyNumberFormat="0" applyBorder="0" applyAlignment="0" applyProtection="0"/>
    <xf numFmtId="0" fontId="58" fillId="14" borderId="0" applyNumberFormat="0" applyBorder="0" applyAlignment="0" applyProtection="0"/>
    <xf numFmtId="0" fontId="58" fillId="18" borderId="0" applyNumberFormat="0" applyBorder="0" applyAlignment="0" applyProtection="0"/>
    <xf numFmtId="0" fontId="53" fillId="14" borderId="0" applyNumberFormat="0" applyBorder="0" applyAlignment="0" applyProtection="0"/>
    <xf numFmtId="0" fontId="59" fillId="7" borderId="0" applyNumberFormat="0" applyBorder="0" applyAlignment="0" applyProtection="0"/>
    <xf numFmtId="0" fontId="100" fillId="0" borderId="0">
      <alignment horizontal="center" wrapText="1"/>
      <protection locked="0"/>
    </xf>
    <xf numFmtId="0" fontId="3" fillId="17" borderId="0" applyNumberFormat="0" applyBorder="0" applyAlignment="0" applyProtection="0"/>
    <xf numFmtId="0" fontId="60" fillId="4" borderId="4" applyNumberFormat="0" applyAlignment="0" applyProtection="0"/>
    <xf numFmtId="0" fontId="74" fillId="0" borderId="0">
      <alignment/>
      <protection/>
    </xf>
    <xf numFmtId="0" fontId="53" fillId="18" borderId="0" applyNumberFormat="0" applyBorder="0" applyAlignment="0" applyProtection="0"/>
    <xf numFmtId="192" fontId="9" fillId="0" borderId="0" applyFont="0" applyFill="0" applyBorder="0" applyAlignment="0" applyProtection="0"/>
    <xf numFmtId="0" fontId="58" fillId="14" borderId="0" applyNumberFormat="0" applyBorder="0" applyAlignment="0" applyProtection="0"/>
    <xf numFmtId="0" fontId="3" fillId="22" borderId="0" applyNumberFormat="0" applyBorder="0" applyAlignment="0" applyProtection="0"/>
    <xf numFmtId="0" fontId="54" fillId="20" borderId="0" applyNumberFormat="0" applyBorder="0" applyAlignment="0" applyProtection="0"/>
    <xf numFmtId="0" fontId="110" fillId="0" borderId="12" applyNumberFormat="0" applyFill="0" applyAlignment="0" applyProtection="0"/>
    <xf numFmtId="0" fontId="59" fillId="8" borderId="0" applyNumberFormat="0" applyBorder="0" applyAlignment="0" applyProtection="0"/>
    <xf numFmtId="0" fontId="52" fillId="18" borderId="0" applyNumberFormat="0" applyBorder="0" applyAlignment="0" applyProtection="0"/>
    <xf numFmtId="0" fontId="82" fillId="0" borderId="0" applyNumberFormat="0" applyFill="0" applyBorder="0" applyAlignment="0" applyProtection="0"/>
    <xf numFmtId="0" fontId="3" fillId="17" borderId="0" applyNumberFormat="0" applyBorder="0" applyAlignment="0" applyProtection="0"/>
    <xf numFmtId="0" fontId="52" fillId="18" borderId="0" applyNumberFormat="0" applyBorder="0" applyAlignment="0" applyProtection="0"/>
    <xf numFmtId="0" fontId="56" fillId="0" borderId="0" applyNumberFormat="0" applyFill="0" applyBorder="0" applyAlignment="0" applyProtection="0"/>
    <xf numFmtId="0" fontId="58" fillId="14"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59" fillId="8" borderId="0" applyNumberFormat="0" applyBorder="0" applyAlignment="0" applyProtection="0"/>
    <xf numFmtId="0" fontId="60" fillId="4" borderId="4" applyNumberFormat="0" applyAlignment="0" applyProtection="0"/>
    <xf numFmtId="0" fontId="54" fillId="20"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61" fillId="15"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15" borderId="0" applyNumberFormat="0" applyBorder="0" applyAlignment="0" applyProtection="0"/>
    <xf numFmtId="0" fontId="54" fillId="20" borderId="0" applyNumberFormat="0" applyBorder="0" applyAlignment="0" applyProtection="0"/>
    <xf numFmtId="0" fontId="83" fillId="0" borderId="11" applyNumberFormat="0" applyFill="0" applyAlignment="0" applyProtection="0"/>
    <xf numFmtId="0" fontId="66" fillId="25" borderId="0" applyNumberFormat="0" applyBorder="0" applyAlignment="0" applyProtection="0"/>
    <xf numFmtId="0" fontId="59" fillId="7" borderId="0" applyNumberFormat="0" applyBorder="0" applyAlignment="0" applyProtection="0"/>
    <xf numFmtId="0" fontId="3" fillId="13" borderId="0" applyNumberFormat="0" applyBorder="0" applyAlignment="0" applyProtection="0"/>
    <xf numFmtId="0" fontId="78" fillId="3" borderId="4" applyNumberFormat="0" applyAlignment="0" applyProtection="0"/>
    <xf numFmtId="0" fontId="3" fillId="13" borderId="0" applyNumberFormat="0" applyBorder="0" applyAlignment="0" applyProtection="0"/>
    <xf numFmtId="0" fontId="72" fillId="20" borderId="0" applyNumberFormat="0" applyBorder="0" applyAlignment="0" applyProtection="0"/>
    <xf numFmtId="0" fontId="54" fillId="20" borderId="0" applyNumberFormat="0" applyBorder="0" applyAlignment="0" applyProtection="0"/>
    <xf numFmtId="0" fontId="78" fillId="3" borderId="4" applyNumberFormat="0" applyAlignment="0" applyProtection="0"/>
    <xf numFmtId="0" fontId="3" fillId="3" borderId="0" applyNumberFormat="0" applyBorder="0" applyAlignment="0" applyProtection="0"/>
    <xf numFmtId="0" fontId="69" fillId="20" borderId="0" applyNumberFormat="0" applyBorder="0" applyAlignment="0" applyProtection="0"/>
    <xf numFmtId="0" fontId="3" fillId="17"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53" fillId="18" borderId="0" applyNumberFormat="0" applyBorder="0" applyAlignment="0" applyProtection="0"/>
    <xf numFmtId="0" fontId="59"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54" fillId="20" borderId="0" applyNumberFormat="0" applyBorder="0" applyAlignment="0" applyProtection="0"/>
    <xf numFmtId="0" fontId="66" fillId="25"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3" fillId="25"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3" fillId="20" borderId="0" applyNumberFormat="0" applyBorder="0" applyAlignment="0" applyProtection="0"/>
    <xf numFmtId="0" fontId="54" fillId="20" borderId="0" applyNumberFormat="0" applyBorder="0" applyAlignment="0" applyProtection="0"/>
    <xf numFmtId="0" fontId="80" fillId="3" borderId="0" applyNumberFormat="0" applyBorder="0" applyAlignment="0" applyProtection="0"/>
    <xf numFmtId="0" fontId="53" fillId="18" borderId="0" applyNumberFormat="0" applyBorder="0" applyAlignment="0" applyProtection="0"/>
    <xf numFmtId="0" fontId="72" fillId="20" borderId="0" applyNumberFormat="0" applyBorder="0" applyAlignment="0" applyProtection="0"/>
    <xf numFmtId="0" fontId="73" fillId="15" borderId="0" applyNumberFormat="0" applyBorder="0" applyAlignment="0" applyProtection="0"/>
    <xf numFmtId="0" fontId="53" fillId="18" borderId="0" applyNumberFormat="0" applyBorder="0" applyAlignment="0" applyProtection="0"/>
    <xf numFmtId="0" fontId="52" fillId="18" borderId="0" applyNumberFormat="0" applyBorder="0" applyAlignment="0" applyProtection="0"/>
    <xf numFmtId="0" fontId="58" fillId="14" borderId="0" applyNumberFormat="0" applyBorder="0" applyAlignment="0" applyProtection="0"/>
    <xf numFmtId="0" fontId="53" fillId="14" borderId="0" applyNumberFormat="0" applyBorder="0" applyAlignment="0" applyProtection="0"/>
    <xf numFmtId="0" fontId="3" fillId="14" borderId="0" applyNumberFormat="0" applyBorder="0" applyAlignment="0" applyProtection="0"/>
    <xf numFmtId="0" fontId="9" fillId="0" borderId="0">
      <alignment/>
      <protection/>
    </xf>
    <xf numFmtId="0" fontId="58" fillId="14"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65" fillId="0" borderId="12" applyNumberFormat="0" applyFill="0" applyAlignment="0" applyProtection="0"/>
    <xf numFmtId="0" fontId="64" fillId="14" borderId="0" applyNumberFormat="0" applyBorder="0" applyAlignment="0" applyProtection="0"/>
    <xf numFmtId="0" fontId="58" fillId="14" borderId="0" applyNumberFormat="0" applyBorder="0" applyAlignment="0" applyProtection="0"/>
    <xf numFmtId="0" fontId="64" fillId="14" borderId="0" applyNumberFormat="0" applyBorder="0" applyAlignment="0" applyProtection="0"/>
    <xf numFmtId="0" fontId="3" fillId="20" borderId="0" applyNumberFormat="0" applyBorder="0" applyAlignment="0" applyProtection="0"/>
    <xf numFmtId="0" fontId="54" fillId="20" borderId="0" applyNumberFormat="0" applyBorder="0" applyAlignment="0" applyProtection="0"/>
    <xf numFmtId="0" fontId="91" fillId="30" borderId="13">
      <alignment/>
      <protection locked="0"/>
    </xf>
    <xf numFmtId="0" fontId="52" fillId="18" borderId="0" applyNumberFormat="0" applyBorder="0" applyAlignment="0" applyProtection="0"/>
    <xf numFmtId="0" fontId="73" fillId="20" borderId="0" applyNumberFormat="0" applyBorder="0" applyAlignment="0" applyProtection="0"/>
    <xf numFmtId="0" fontId="58" fillId="14" borderId="0" applyNumberFormat="0" applyBorder="0" applyAlignment="0" applyProtection="0"/>
    <xf numFmtId="0" fontId="56" fillId="0" borderId="0" applyNumberFormat="0" applyFill="0" applyBorder="0" applyAlignment="0" applyProtection="0"/>
    <xf numFmtId="0" fontId="15" fillId="0" borderId="0">
      <alignment/>
      <protection/>
    </xf>
    <xf numFmtId="0" fontId="73" fillId="15" borderId="0" applyNumberFormat="0" applyBorder="0" applyAlignment="0" applyProtection="0"/>
    <xf numFmtId="0" fontId="54" fillId="20" borderId="0" applyNumberFormat="0" applyBorder="0" applyAlignment="0" applyProtection="0"/>
    <xf numFmtId="0" fontId="64" fillId="14" borderId="0" applyNumberFormat="0" applyBorder="0" applyAlignment="0" applyProtection="0"/>
    <xf numFmtId="0" fontId="73" fillId="15" borderId="0" applyNumberFormat="0" applyBorder="0" applyAlignment="0" applyProtection="0"/>
    <xf numFmtId="0" fontId="8" fillId="0" borderId="8" applyNumberFormat="0" applyFill="0" applyAlignment="0" applyProtection="0"/>
    <xf numFmtId="0" fontId="54" fillId="20" borderId="0" applyNumberFormat="0" applyBorder="0" applyAlignment="0" applyProtection="0"/>
    <xf numFmtId="0" fontId="59" fillId="9" borderId="0" applyNumberFormat="0" applyBorder="0" applyAlignment="0" applyProtection="0"/>
    <xf numFmtId="0" fontId="58" fillId="18" borderId="0" applyNumberFormat="0" applyBorder="0" applyAlignment="0" applyProtection="0"/>
    <xf numFmtId="0" fontId="73" fillId="15" borderId="0" applyNumberFormat="0" applyBorder="0" applyAlignment="0" applyProtection="0"/>
    <xf numFmtId="0" fontId="8" fillId="0" borderId="8" applyNumberFormat="0" applyFill="0" applyAlignment="0" applyProtection="0"/>
    <xf numFmtId="0" fontId="3" fillId="25"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9" fillId="21" borderId="0" applyNumberFormat="0" applyBorder="0" applyAlignment="0" applyProtection="0"/>
    <xf numFmtId="0" fontId="3" fillId="18" borderId="0" applyNumberFormat="0" applyBorder="0" applyAlignment="0" applyProtection="0"/>
    <xf numFmtId="0" fontId="3" fillId="25" borderId="0" applyNumberFormat="0" applyBorder="0" applyAlignment="0" applyProtection="0"/>
    <xf numFmtId="0" fontId="73" fillId="15" borderId="0" applyNumberFormat="0" applyBorder="0" applyAlignment="0" applyProtection="0"/>
    <xf numFmtId="0" fontId="58" fillId="14" borderId="0" applyNumberFormat="0" applyBorder="0" applyAlignment="0" applyProtection="0"/>
    <xf numFmtId="0" fontId="52" fillId="18" borderId="0" applyNumberFormat="0" applyBorder="0" applyAlignment="0" applyProtection="0"/>
    <xf numFmtId="0" fontId="53" fillId="14" borderId="0" applyNumberFormat="0" applyBorder="0" applyAlignment="0" applyProtection="0"/>
    <xf numFmtId="0" fontId="54" fillId="20" borderId="0" applyNumberFormat="0" applyBorder="0" applyAlignment="0" applyProtection="0"/>
    <xf numFmtId="0" fontId="3" fillId="20" borderId="0" applyNumberFormat="0" applyBorder="0" applyAlignment="0" applyProtection="0"/>
    <xf numFmtId="0" fontId="54" fillId="15" borderId="0" applyNumberFormat="0" applyBorder="0" applyAlignment="0" applyProtection="0"/>
    <xf numFmtId="0" fontId="52" fillId="18" borderId="0" applyNumberFormat="0" applyBorder="0" applyAlignment="0" applyProtection="0"/>
    <xf numFmtId="0" fontId="59" fillId="16" borderId="0" applyNumberFormat="0" applyBorder="0" applyAlignment="0" applyProtection="0"/>
    <xf numFmtId="0" fontId="3" fillId="20"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9" fillId="0" borderId="0">
      <alignment vertical="center"/>
      <protection/>
    </xf>
    <xf numFmtId="0" fontId="54"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7" fillId="19" borderId="9" applyNumberFormat="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9" fillId="21" borderId="0" applyNumberFormat="0" applyBorder="0" applyAlignment="0" applyProtection="0"/>
    <xf numFmtId="0" fontId="54" fillId="20" borderId="0" applyNumberFormat="0" applyBorder="0" applyAlignment="0" applyProtection="0"/>
    <xf numFmtId="0" fontId="90" fillId="31" borderId="0" applyNumberFormat="0" applyFont="0" applyBorder="0" applyAlignment="0" applyProtection="0"/>
    <xf numFmtId="0" fontId="52" fillId="18" borderId="0" applyNumberFormat="0" applyBorder="0" applyAlignment="0" applyProtection="0"/>
    <xf numFmtId="0" fontId="59" fillId="21" borderId="0" applyNumberFormat="0" applyBorder="0" applyAlignment="0" applyProtection="0"/>
    <xf numFmtId="0" fontId="59" fillId="10" borderId="0" applyNumberFormat="0" applyBorder="0" applyAlignment="0" applyProtection="0"/>
    <xf numFmtId="0" fontId="66" fillId="20" borderId="0" applyNumberFormat="0" applyBorder="0" applyAlignment="0" applyProtection="0"/>
    <xf numFmtId="0" fontId="52" fillId="18" borderId="0" applyNumberFormat="0" applyBorder="0" applyAlignment="0" applyProtection="0"/>
    <xf numFmtId="0" fontId="69" fillId="20" borderId="0" applyNumberFormat="0" applyBorder="0" applyAlignment="0" applyProtection="0"/>
    <xf numFmtId="0" fontId="58" fillId="18" borderId="0" applyNumberFormat="0" applyBorder="0" applyAlignment="0" applyProtection="0"/>
    <xf numFmtId="0" fontId="59" fillId="8" borderId="0" applyNumberFormat="0" applyBorder="0" applyAlignment="0" applyProtection="0"/>
    <xf numFmtId="0" fontId="59" fillId="11" borderId="0" applyNumberFormat="0" applyBorder="0" applyAlignment="0" applyProtection="0"/>
    <xf numFmtId="0" fontId="109" fillId="0" borderId="0" applyNumberFormat="0" applyFill="0" applyBorder="0" applyAlignment="0" applyProtection="0"/>
    <xf numFmtId="0" fontId="77" fillId="5" borderId="0" applyNumberFormat="0" applyBorder="0" applyAlignment="0" applyProtection="0"/>
    <xf numFmtId="0" fontId="75" fillId="0" borderId="10" applyNumberFormat="0" applyFill="0" applyAlignment="0" applyProtection="0"/>
    <xf numFmtId="0" fontId="66" fillId="15" borderId="0" applyNumberFormat="0" applyBorder="0" applyAlignment="0" applyProtection="0"/>
    <xf numFmtId="0" fontId="58" fillId="18" borderId="0" applyNumberFormat="0" applyBorder="0" applyAlignment="0" applyProtection="0"/>
    <xf numFmtId="0" fontId="3" fillId="13" borderId="0" applyNumberFormat="0" applyBorder="0" applyAlignment="0" applyProtection="0"/>
    <xf numFmtId="0" fontId="59" fillId="21" borderId="0" applyNumberFormat="0" applyBorder="0" applyAlignment="0" applyProtection="0"/>
    <xf numFmtId="0" fontId="58" fillId="14" borderId="0" applyNumberFormat="0" applyBorder="0" applyAlignment="0" applyProtection="0"/>
    <xf numFmtId="0" fontId="58" fillId="18" borderId="0" applyNumberFormat="0" applyBorder="0" applyAlignment="0" applyProtection="0"/>
    <xf numFmtId="0" fontId="6" fillId="3" borderId="0" applyNumberFormat="0" applyBorder="0" applyAlignment="0" applyProtection="0"/>
    <xf numFmtId="0" fontId="73" fillId="15" borderId="0" applyNumberFormat="0" applyBorder="0" applyAlignment="0" applyProtection="0"/>
    <xf numFmtId="0" fontId="58" fillId="14" borderId="0" applyNumberFormat="0" applyBorder="0" applyAlignment="0" applyProtection="0"/>
    <xf numFmtId="0" fontId="3" fillId="17" borderId="0" applyNumberFormat="0" applyBorder="0" applyAlignment="0" applyProtection="0"/>
    <xf numFmtId="0" fontId="69" fillId="20" borderId="0" applyNumberFormat="0" applyBorder="0" applyAlignment="0" applyProtection="0"/>
    <xf numFmtId="0" fontId="3" fillId="20" borderId="0" applyNumberFormat="0" applyBorder="0" applyAlignment="0" applyProtection="0"/>
    <xf numFmtId="0" fontId="54" fillId="15" borderId="0" applyNumberFormat="0" applyBorder="0" applyAlignment="0" applyProtection="0"/>
    <xf numFmtId="0" fontId="72" fillId="20" borderId="0" applyNumberFormat="0" applyBorder="0" applyAlignment="0" applyProtection="0"/>
    <xf numFmtId="0" fontId="59" fillId="16" borderId="0" applyNumberFormat="0" applyBorder="0" applyAlignment="0" applyProtection="0"/>
    <xf numFmtId="0" fontId="55" fillId="4" borderId="5" applyNumberFormat="0" applyAlignment="0" applyProtection="0"/>
    <xf numFmtId="0" fontId="3" fillId="17" borderId="0" applyNumberFormat="0" applyBorder="0" applyAlignment="0" applyProtection="0"/>
    <xf numFmtId="0" fontId="59" fillId="7" borderId="0" applyNumberFormat="0" applyBorder="0" applyAlignment="0" applyProtection="0"/>
    <xf numFmtId="0" fontId="58" fillId="14" borderId="0" applyNumberFormat="0" applyBorder="0" applyAlignment="0" applyProtection="0"/>
    <xf numFmtId="0" fontId="59" fillId="23" borderId="0" applyNumberFormat="0" applyBorder="0" applyAlignment="0" applyProtection="0"/>
    <xf numFmtId="0" fontId="54" fillId="20" borderId="0" applyNumberFormat="0" applyBorder="0" applyAlignment="0" applyProtection="0"/>
    <xf numFmtId="0" fontId="61" fillId="15" borderId="0" applyNumberFormat="0" applyBorder="0" applyAlignment="0" applyProtection="0"/>
    <xf numFmtId="0" fontId="83" fillId="0" borderId="11" applyNumberFormat="0" applyFill="0" applyAlignment="0" applyProtection="0"/>
    <xf numFmtId="0" fontId="69" fillId="20" borderId="0" applyNumberFormat="0" applyBorder="0" applyAlignment="0" applyProtection="0"/>
    <xf numFmtId="0" fontId="75" fillId="0" borderId="0" applyNumberFormat="0" applyFill="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9" fillId="7" borderId="0" applyNumberFormat="0" applyBorder="0" applyAlignment="0" applyProtection="0"/>
    <xf numFmtId="0" fontId="3" fillId="20" borderId="0" applyNumberFormat="0" applyBorder="0" applyAlignment="0" applyProtection="0"/>
    <xf numFmtId="0" fontId="80" fillId="28" borderId="0" applyNumberFormat="0" applyBorder="0" applyAlignment="0" applyProtection="0"/>
    <xf numFmtId="0" fontId="3" fillId="20" borderId="0" applyNumberFormat="0" applyBorder="0" applyAlignment="0" applyProtection="0"/>
    <xf numFmtId="0" fontId="80" fillId="29" borderId="0" applyNumberFormat="0" applyBorder="0" applyAlignment="0" applyProtection="0"/>
    <xf numFmtId="0" fontId="58" fillId="14" borderId="0" applyNumberFormat="0" applyBorder="0" applyAlignment="0" applyProtection="0"/>
    <xf numFmtId="0" fontId="3" fillId="14" borderId="0" applyNumberFormat="0" applyBorder="0" applyAlignment="0" applyProtection="0"/>
    <xf numFmtId="0" fontId="53" fillId="14" borderId="0" applyNumberFormat="0" applyBorder="0" applyAlignment="0" applyProtection="0"/>
    <xf numFmtId="0" fontId="61" fillId="20" borderId="0" applyNumberFormat="0" applyBorder="0" applyAlignment="0" applyProtection="0"/>
    <xf numFmtId="0" fontId="80" fillId="19" borderId="0" applyNumberFormat="0" applyBorder="0" applyAlignment="0" applyProtection="0"/>
    <xf numFmtId="0" fontId="3" fillId="15" borderId="0" applyNumberFormat="0" applyBorder="0" applyAlignment="0" applyProtection="0"/>
    <xf numFmtId="0" fontId="53" fillId="18" borderId="0" applyNumberFormat="0" applyBorder="0" applyAlignment="0" applyProtection="0"/>
    <xf numFmtId="0" fontId="3" fillId="15" borderId="0" applyNumberFormat="0" applyBorder="0" applyAlignment="0" applyProtection="0"/>
    <xf numFmtId="0" fontId="58" fillId="14" borderId="0" applyNumberFormat="0" applyBorder="0" applyAlignment="0" applyProtection="0"/>
    <xf numFmtId="0" fontId="3" fillId="14" borderId="0" applyNumberFormat="0" applyBorder="0" applyAlignment="0" applyProtection="0"/>
    <xf numFmtId="0" fontId="3" fillId="22" borderId="0" applyNumberFormat="0" applyBorder="0" applyAlignment="0" applyProtection="0"/>
    <xf numFmtId="0" fontId="52" fillId="14" borderId="0" applyNumberFormat="0" applyBorder="0" applyAlignment="0" applyProtection="0"/>
    <xf numFmtId="0" fontId="58" fillId="14" borderId="0" applyNumberFormat="0" applyBorder="0" applyAlignment="0" applyProtection="0"/>
    <xf numFmtId="0" fontId="75" fillId="0" borderId="10" applyNumberFormat="0" applyFill="0" applyAlignment="0" applyProtection="0"/>
    <xf numFmtId="0" fontId="3" fillId="13" borderId="0" applyNumberFormat="0" applyBorder="0" applyAlignment="0" applyProtection="0"/>
    <xf numFmtId="0" fontId="54" fillId="20" borderId="0" applyNumberFormat="0" applyBorder="0" applyAlignment="0" applyProtection="0"/>
    <xf numFmtId="0" fontId="59" fillId="21" borderId="0" applyNumberFormat="0" applyBorder="0" applyAlignment="0" applyProtection="0"/>
    <xf numFmtId="0" fontId="73" fillId="15" borderId="0" applyNumberFormat="0" applyBorder="0" applyAlignment="0" applyProtection="0"/>
    <xf numFmtId="0" fontId="3" fillId="13" borderId="0" applyNumberFormat="0" applyBorder="0" applyAlignment="0" applyProtection="0"/>
    <xf numFmtId="0" fontId="58" fillId="14" borderId="0" applyNumberFormat="0" applyBorder="0" applyAlignment="0" applyProtection="0"/>
    <xf numFmtId="0" fontId="75" fillId="0" borderId="10" applyNumberFormat="0" applyFill="0" applyAlignment="0" applyProtection="0"/>
    <xf numFmtId="0" fontId="9" fillId="2" borderId="1" applyNumberFormat="0" applyFont="0" applyAlignment="0" applyProtection="0"/>
    <xf numFmtId="0" fontId="74" fillId="0" borderId="0">
      <alignment/>
      <protection/>
    </xf>
    <xf numFmtId="0" fontId="82" fillId="0" borderId="0" applyNumberFormat="0" applyFill="0" applyBorder="0" applyAlignment="0" applyProtection="0"/>
    <xf numFmtId="0" fontId="58" fillId="14" borderId="0" applyNumberFormat="0" applyBorder="0" applyAlignment="0" applyProtection="0"/>
    <xf numFmtId="0" fontId="3" fillId="14"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72" fillId="20" borderId="0" applyNumberFormat="0" applyBorder="0" applyAlignment="0" applyProtection="0"/>
    <xf numFmtId="0" fontId="3" fillId="23" borderId="0" applyNumberFormat="0" applyBorder="0" applyAlignment="0" applyProtection="0"/>
    <xf numFmtId="0" fontId="80" fillId="19" borderId="0" applyNumberFormat="0" applyBorder="0" applyAlignment="0" applyProtection="0"/>
    <xf numFmtId="0" fontId="59" fillId="10"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3" fillId="25" borderId="0" applyNumberFormat="0" applyBorder="0" applyAlignment="0" applyProtection="0"/>
    <xf numFmtId="0" fontId="75" fillId="0" borderId="0" applyNumberFormat="0" applyFill="0" applyBorder="0" applyAlignment="0" applyProtection="0"/>
    <xf numFmtId="0" fontId="68" fillId="0" borderId="6" applyNumberFormat="0" applyFill="0" applyProtection="0">
      <alignment horizontal="right"/>
    </xf>
    <xf numFmtId="0" fontId="54" fillId="20" borderId="0" applyNumberFormat="0" applyBorder="0" applyAlignment="0" applyProtection="0"/>
    <xf numFmtId="0" fontId="54" fillId="20" borderId="0" applyNumberFormat="0" applyBorder="0" applyAlignment="0" applyProtection="0"/>
    <xf numFmtId="0" fontId="61" fillId="20" borderId="0" applyNumberFormat="0" applyBorder="0" applyAlignment="0" applyProtection="0"/>
    <xf numFmtId="0" fontId="3" fillId="17"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4" borderId="0" applyNumberFormat="0" applyBorder="0" applyAlignment="0" applyProtection="0"/>
    <xf numFmtId="0" fontId="80" fillId="28" borderId="0" applyNumberFormat="0" applyBorder="0" applyAlignment="0" applyProtection="0"/>
    <xf numFmtId="0" fontId="59" fillId="16" borderId="0" applyNumberFormat="0" applyBorder="0" applyAlignment="0" applyProtection="0"/>
    <xf numFmtId="0" fontId="54" fillId="20" borderId="0" applyNumberFormat="0" applyBorder="0" applyAlignment="0" applyProtection="0"/>
    <xf numFmtId="0" fontId="82" fillId="0" borderId="0" applyNumberFormat="0" applyFill="0" applyBorder="0" applyAlignment="0" applyProtection="0"/>
    <xf numFmtId="0" fontId="75" fillId="0" borderId="0" applyNumberFormat="0" applyFill="0" applyBorder="0" applyAlignment="0" applyProtection="0"/>
    <xf numFmtId="0" fontId="54" fillId="20" borderId="0" applyNumberFormat="0" applyBorder="0" applyAlignment="0" applyProtection="0"/>
    <xf numFmtId="0" fontId="69" fillId="20" borderId="0" applyNumberFormat="0" applyBorder="0" applyAlignment="0" applyProtection="0"/>
    <xf numFmtId="0" fontId="80" fillId="19" borderId="0" applyNumberFormat="0" applyBorder="0" applyAlignment="0" applyProtection="0"/>
    <xf numFmtId="0" fontId="3" fillId="0" borderId="0">
      <alignment vertical="center"/>
      <protection/>
    </xf>
    <xf numFmtId="0" fontId="54" fillId="20" borderId="0" applyNumberFormat="0" applyBorder="0" applyAlignment="0" applyProtection="0"/>
    <xf numFmtId="43" fontId="9" fillId="0" borderId="0" applyFont="0" applyFill="0" applyBorder="0" applyAlignment="0" applyProtection="0"/>
    <xf numFmtId="0" fontId="3" fillId="15" borderId="0" applyNumberFormat="0" applyBorder="0" applyAlignment="0" applyProtection="0"/>
    <xf numFmtId="0" fontId="54" fillId="20" borderId="0" applyNumberFormat="0" applyBorder="0" applyAlignment="0" applyProtection="0"/>
    <xf numFmtId="0" fontId="59" fillId="16" borderId="0" applyNumberFormat="0" applyBorder="0" applyAlignment="0" applyProtection="0"/>
    <xf numFmtId="0" fontId="53" fillId="14" borderId="0" applyNumberFormat="0" applyBorder="0" applyAlignment="0" applyProtection="0"/>
    <xf numFmtId="0" fontId="58" fillId="14" borderId="0" applyNumberFormat="0" applyBorder="0" applyAlignment="0" applyProtection="0"/>
    <xf numFmtId="182" fontId="111" fillId="32" borderId="0">
      <alignment/>
      <protection/>
    </xf>
    <xf numFmtId="0" fontId="66" fillId="15" borderId="0" applyNumberFormat="0" applyBorder="0" applyAlignment="0" applyProtection="0"/>
    <xf numFmtId="0" fontId="54" fillId="20" borderId="0" applyNumberFormat="0" applyBorder="0" applyAlignment="0" applyProtection="0"/>
    <xf numFmtId="0" fontId="60" fillId="4" borderId="4" applyNumberFormat="0" applyAlignment="0" applyProtection="0"/>
    <xf numFmtId="0" fontId="8" fillId="0" borderId="8" applyNumberFormat="0" applyFill="0" applyAlignment="0" applyProtection="0"/>
    <xf numFmtId="0" fontId="72" fillId="20" borderId="0" applyNumberFormat="0" applyBorder="0" applyAlignment="0" applyProtection="0"/>
    <xf numFmtId="0" fontId="52" fillId="18" borderId="0" applyNumberFormat="0" applyBorder="0" applyAlignment="0" applyProtection="0"/>
    <xf numFmtId="0" fontId="3" fillId="14" borderId="0" applyNumberFormat="0" applyBorder="0" applyAlignment="0" applyProtection="0"/>
    <xf numFmtId="0" fontId="75" fillId="0" borderId="0" applyNumberFormat="0" applyFill="0" applyBorder="0" applyAlignment="0" applyProtection="0"/>
    <xf numFmtId="0" fontId="54" fillId="20" borderId="0" applyNumberFormat="0" applyBorder="0" applyAlignment="0" applyProtection="0"/>
    <xf numFmtId="0" fontId="53" fillId="18" borderId="0" applyNumberFormat="0" applyBorder="0" applyAlignment="0" applyProtection="0"/>
    <xf numFmtId="0" fontId="59" fillId="8" borderId="0" applyNumberFormat="0" applyBorder="0" applyAlignment="0" applyProtection="0"/>
    <xf numFmtId="0" fontId="58" fillId="14" borderId="0" applyNumberFormat="0" applyBorder="0" applyAlignment="0" applyProtection="0"/>
    <xf numFmtId="0" fontId="58" fillId="18" borderId="0" applyNumberFormat="0" applyBorder="0" applyAlignment="0" applyProtection="0"/>
    <xf numFmtId="0" fontId="52" fillId="18" borderId="0" applyNumberFormat="0" applyBorder="0" applyAlignment="0" applyProtection="0"/>
    <xf numFmtId="0" fontId="58" fillId="18" borderId="0" applyNumberFormat="0" applyBorder="0" applyAlignment="0" applyProtection="0"/>
    <xf numFmtId="0" fontId="3" fillId="15" borderId="0" applyNumberFormat="0" applyBorder="0" applyAlignment="0" applyProtection="0"/>
    <xf numFmtId="0" fontId="58" fillId="14" borderId="0" applyNumberFormat="0" applyBorder="0" applyAlignment="0" applyProtection="0"/>
    <xf numFmtId="0" fontId="80" fillId="29" borderId="0" applyNumberFormat="0" applyBorder="0" applyAlignment="0" applyProtection="0"/>
    <xf numFmtId="0" fontId="58" fillId="18" borderId="0" applyNumberFormat="0" applyBorder="0" applyAlignment="0" applyProtection="0"/>
    <xf numFmtId="0" fontId="3" fillId="25" borderId="0" applyNumberFormat="0" applyBorder="0" applyAlignment="0" applyProtection="0"/>
    <xf numFmtId="0" fontId="53" fillId="14" borderId="0" applyNumberFormat="0" applyBorder="0" applyAlignment="0" applyProtection="0"/>
    <xf numFmtId="41" fontId="9" fillId="0" borderId="0" applyFont="0" applyFill="0" applyBorder="0" applyAlignment="0" applyProtection="0"/>
    <xf numFmtId="0" fontId="61" fillId="20" borderId="0" applyNumberFormat="0" applyBorder="0" applyAlignment="0" applyProtection="0"/>
    <xf numFmtId="0" fontId="59" fillId="16" borderId="0" applyNumberFormat="0" applyBorder="0" applyAlignment="0" applyProtection="0"/>
    <xf numFmtId="193" fontId="16" fillId="0" borderId="0">
      <alignment/>
      <protection/>
    </xf>
    <xf numFmtId="0" fontId="75" fillId="0" borderId="10" applyNumberFormat="0" applyFill="0" applyAlignment="0" applyProtection="0"/>
    <xf numFmtId="0" fontId="61" fillId="15" borderId="0" applyNumberFormat="0" applyBorder="0" applyAlignment="0" applyProtection="0"/>
    <xf numFmtId="0" fontId="54" fillId="20" borderId="0" applyNumberFormat="0" applyBorder="0" applyAlignment="0" applyProtection="0"/>
    <xf numFmtId="0" fontId="69" fillId="20" borderId="0" applyNumberFormat="0" applyBorder="0" applyAlignment="0" applyProtection="0"/>
    <xf numFmtId="0" fontId="53" fillId="14"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59" fillId="25" borderId="0" applyNumberFormat="0" applyBorder="0" applyAlignment="0" applyProtection="0"/>
    <xf numFmtId="0" fontId="58" fillId="18" borderId="0" applyNumberFormat="0" applyBorder="0" applyAlignment="0" applyProtection="0"/>
    <xf numFmtId="0" fontId="0" fillId="0" borderId="0">
      <alignment/>
      <protection/>
    </xf>
    <xf numFmtId="0" fontId="3" fillId="22" borderId="0" applyNumberFormat="0" applyBorder="0" applyAlignment="0" applyProtection="0"/>
    <xf numFmtId="0" fontId="6" fillId="18"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3" fillId="17" borderId="0" applyNumberFormat="0" applyBorder="0" applyAlignment="0" applyProtection="0"/>
    <xf numFmtId="0" fontId="80" fillId="29" borderId="0" applyNumberFormat="0" applyBorder="0" applyAlignment="0" applyProtection="0"/>
    <xf numFmtId="0" fontId="54" fillId="15" borderId="0" applyNumberFormat="0" applyBorder="0" applyAlignment="0" applyProtection="0"/>
    <xf numFmtId="0" fontId="61" fillId="15" borderId="0" applyNumberFormat="0" applyBorder="0" applyAlignment="0" applyProtection="0"/>
    <xf numFmtId="0" fontId="54" fillId="15" borderId="0" applyNumberFormat="0" applyBorder="0" applyAlignment="0" applyProtection="0"/>
    <xf numFmtId="0" fontId="54" fillId="20" borderId="0" applyNumberFormat="0" applyBorder="0" applyAlignment="0" applyProtection="0"/>
    <xf numFmtId="0" fontId="3" fillId="14" borderId="0" applyNumberFormat="0" applyBorder="0" applyAlignment="0" applyProtection="0"/>
    <xf numFmtId="0" fontId="59" fillId="25" borderId="0" applyNumberFormat="0" applyBorder="0" applyAlignment="0" applyProtection="0"/>
    <xf numFmtId="0" fontId="59" fillId="8" borderId="0" applyNumberFormat="0" applyBorder="0" applyAlignment="0" applyProtection="0"/>
    <xf numFmtId="0" fontId="72" fillId="20" borderId="0" applyNumberFormat="0" applyBorder="0" applyAlignment="0" applyProtection="0"/>
    <xf numFmtId="0" fontId="73" fillId="15" borderId="0" applyNumberFormat="0" applyBorder="0" applyAlignment="0" applyProtection="0"/>
    <xf numFmtId="0" fontId="59" fillId="9" borderId="0" applyNumberFormat="0" applyBorder="0" applyAlignment="0" applyProtection="0"/>
    <xf numFmtId="0" fontId="59" fillId="21" borderId="0" applyNumberFormat="0" applyBorder="0" applyAlignment="0" applyProtection="0"/>
    <xf numFmtId="0" fontId="59" fillId="16"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58" fillId="14" borderId="0" applyNumberFormat="0" applyBorder="0" applyAlignment="0" applyProtection="0"/>
    <xf numFmtId="0" fontId="21" fillId="0" borderId="0">
      <alignment/>
      <protection/>
    </xf>
    <xf numFmtId="0" fontId="53" fillId="14" borderId="0" applyNumberFormat="0" applyBorder="0" applyAlignment="0" applyProtection="0"/>
    <xf numFmtId="0" fontId="54" fillId="20" borderId="0" applyNumberFormat="0" applyBorder="0" applyAlignment="0" applyProtection="0"/>
    <xf numFmtId="0" fontId="69" fillId="20" borderId="0" applyNumberFormat="0" applyBorder="0" applyAlignment="0" applyProtection="0"/>
    <xf numFmtId="0" fontId="114" fillId="0" borderId="0" applyNumberFormat="0" applyFill="0" applyBorder="0" applyAlignment="0" applyProtection="0"/>
    <xf numFmtId="0" fontId="3" fillId="13" borderId="0" applyNumberFormat="0" applyBorder="0" applyAlignment="0" applyProtection="0"/>
    <xf numFmtId="0" fontId="64" fillId="14" borderId="0" applyNumberFormat="0" applyBorder="0" applyAlignment="0" applyProtection="0"/>
    <xf numFmtId="0" fontId="58" fillId="14" borderId="0" applyNumberFormat="0" applyBorder="0" applyAlignment="0" applyProtection="0"/>
    <xf numFmtId="0" fontId="3" fillId="22" borderId="0" applyNumberFormat="0" applyBorder="0" applyAlignment="0" applyProtection="0"/>
    <xf numFmtId="0" fontId="65" fillId="0" borderId="12" applyNumberFormat="0" applyFill="0" applyAlignment="0" applyProtection="0"/>
    <xf numFmtId="0" fontId="6" fillId="18" borderId="0" applyNumberFormat="0" applyBorder="0" applyAlignment="0" applyProtection="0"/>
    <xf numFmtId="0" fontId="3" fillId="15" borderId="0" applyNumberFormat="0" applyBorder="0" applyAlignment="0" applyProtection="0"/>
    <xf numFmtId="0" fontId="59" fillId="8" borderId="0" applyNumberFormat="0" applyBorder="0" applyAlignment="0" applyProtection="0"/>
    <xf numFmtId="0" fontId="52" fillId="18" borderId="0" applyNumberFormat="0" applyBorder="0" applyAlignment="0" applyProtection="0"/>
    <xf numFmtId="0" fontId="54" fillId="20" borderId="0" applyNumberFormat="0" applyBorder="0" applyAlignment="0" applyProtection="0"/>
    <xf numFmtId="0" fontId="52" fillId="18" borderId="0" applyNumberFormat="0" applyBorder="0" applyAlignment="0" applyProtection="0"/>
    <xf numFmtId="4" fontId="9" fillId="0" borderId="0" applyFont="0" applyFill="0" applyBorder="0" applyAlignment="0" applyProtection="0"/>
    <xf numFmtId="0" fontId="75" fillId="0" borderId="10" applyNumberFormat="0" applyFill="0" applyAlignment="0" applyProtection="0"/>
    <xf numFmtId="0" fontId="58" fillId="14" borderId="0" applyNumberFormat="0" applyBorder="0" applyAlignment="0" applyProtection="0"/>
    <xf numFmtId="0" fontId="59" fillId="21"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54" fillId="20" borderId="0" applyNumberFormat="0" applyBorder="0" applyAlignment="0" applyProtection="0"/>
    <xf numFmtId="0" fontId="3" fillId="13" borderId="0" applyNumberFormat="0" applyBorder="0" applyAlignment="0" applyProtection="0"/>
    <xf numFmtId="0" fontId="66" fillId="17" borderId="0" applyNumberFormat="0" applyBorder="0" applyAlignment="0" applyProtection="0"/>
    <xf numFmtId="0" fontId="54" fillId="20" borderId="0" applyNumberFormat="0" applyBorder="0" applyAlignment="0" applyProtection="0"/>
    <xf numFmtId="0" fontId="80" fillId="21" borderId="0" applyNumberFormat="0" applyBorder="0" applyAlignment="0" applyProtection="0"/>
    <xf numFmtId="0" fontId="3" fillId="15" borderId="0" applyNumberFormat="0" applyBorder="0" applyAlignment="0" applyProtection="0"/>
    <xf numFmtId="0" fontId="77" fillId="5" borderId="0" applyNumberFormat="0" applyBorder="0" applyAlignment="0" applyProtection="0"/>
    <xf numFmtId="0" fontId="3" fillId="15" borderId="0" applyNumberFormat="0" applyBorder="0" applyAlignment="0" applyProtection="0"/>
    <xf numFmtId="0" fontId="55" fillId="4" borderId="5" applyNumberFormat="0" applyAlignment="0" applyProtection="0"/>
    <xf numFmtId="0" fontId="59" fillId="16" borderId="0" applyNumberFormat="0" applyBorder="0" applyAlignment="0" applyProtection="0"/>
    <xf numFmtId="0" fontId="9" fillId="0" borderId="0">
      <alignment vertical="center"/>
      <protection/>
    </xf>
    <xf numFmtId="0" fontId="3" fillId="3" borderId="0" applyNumberFormat="0" applyBorder="0" applyAlignment="0" applyProtection="0"/>
    <xf numFmtId="0" fontId="72" fillId="20" borderId="0" applyNumberFormat="0" applyBorder="0" applyAlignment="0" applyProtection="0"/>
    <xf numFmtId="0" fontId="59" fillId="21" borderId="0" applyNumberFormat="0" applyBorder="0" applyAlignment="0" applyProtection="0"/>
    <xf numFmtId="0" fontId="58" fillId="14" borderId="0" applyNumberFormat="0" applyBorder="0" applyAlignment="0" applyProtection="0"/>
    <xf numFmtId="0" fontId="59" fillId="7" borderId="0" applyNumberFormat="0" applyBorder="0" applyAlignment="0" applyProtection="0"/>
    <xf numFmtId="0" fontId="57" fillId="19" borderId="9" applyNumberFormat="0" applyAlignment="0" applyProtection="0"/>
    <xf numFmtId="0" fontId="3" fillId="3" borderId="0" applyNumberFormat="0" applyBorder="0" applyAlignment="0" applyProtection="0"/>
    <xf numFmtId="0" fontId="54" fillId="20" borderId="0" applyNumberFormat="0" applyBorder="0" applyAlignment="0" applyProtection="0"/>
    <xf numFmtId="0" fontId="3" fillId="15" borderId="0" applyNumberFormat="0" applyBorder="0" applyAlignment="0" applyProtection="0"/>
    <xf numFmtId="0" fontId="59" fillId="8" borderId="0" applyNumberFormat="0" applyBorder="0" applyAlignment="0" applyProtection="0"/>
    <xf numFmtId="0" fontId="71" fillId="0" borderId="7" applyNumberFormat="0" applyFill="0" applyAlignment="0" applyProtection="0"/>
    <xf numFmtId="0" fontId="59" fillId="23" borderId="0" applyNumberFormat="0" applyBorder="0" applyAlignment="0" applyProtection="0"/>
    <xf numFmtId="0" fontId="108" fillId="0" borderId="11" applyNumberFormat="0" applyFill="0" applyAlignment="0" applyProtection="0"/>
    <xf numFmtId="0" fontId="3" fillId="15" borderId="0" applyNumberFormat="0" applyBorder="0" applyAlignment="0" applyProtection="0"/>
    <xf numFmtId="0" fontId="55" fillId="4" borderId="5" applyNumberFormat="0" applyAlignment="0" applyProtection="0"/>
    <xf numFmtId="0" fontId="89" fillId="0" borderId="0" applyNumberFormat="0" applyFill="0" applyBorder="0" applyAlignment="0" applyProtection="0"/>
    <xf numFmtId="0" fontId="3" fillId="23" borderId="0" applyNumberFormat="0" applyBorder="0" applyAlignment="0" applyProtection="0"/>
    <xf numFmtId="0" fontId="58" fillId="14" borderId="0" applyNumberFormat="0" applyBorder="0" applyAlignment="0" applyProtection="0"/>
    <xf numFmtId="0" fontId="73" fillId="20" borderId="0" applyNumberFormat="0" applyBorder="0" applyAlignment="0" applyProtection="0"/>
    <xf numFmtId="41" fontId="9" fillId="0" borderId="0" applyFont="0" applyFill="0" applyBorder="0" applyAlignment="0" applyProtection="0"/>
    <xf numFmtId="0" fontId="54" fillId="20"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52" fillId="18" borderId="0" applyNumberFormat="0" applyBorder="0" applyAlignment="0" applyProtection="0"/>
    <xf numFmtId="0" fontId="3" fillId="0" borderId="0">
      <alignment vertical="center"/>
      <protection/>
    </xf>
    <xf numFmtId="0" fontId="53" fillId="18" borderId="0" applyNumberFormat="0" applyBorder="0" applyAlignment="0" applyProtection="0"/>
    <xf numFmtId="182" fontId="96" fillId="24" borderId="0">
      <alignment/>
      <protection/>
    </xf>
    <xf numFmtId="0" fontId="53" fillId="14" borderId="0" applyNumberFormat="0" applyBorder="0" applyAlignment="0" applyProtection="0"/>
    <xf numFmtId="0" fontId="58" fillId="14" borderId="0" applyNumberFormat="0" applyBorder="0" applyAlignment="0" applyProtection="0"/>
    <xf numFmtId="0" fontId="54" fillId="15" borderId="0" applyNumberFormat="0" applyBorder="0" applyAlignment="0" applyProtection="0"/>
    <xf numFmtId="0" fontId="73" fillId="15" borderId="0" applyNumberFormat="0" applyBorder="0" applyAlignment="0" applyProtection="0"/>
    <xf numFmtId="0" fontId="3" fillId="15" borderId="0" applyNumberFormat="0" applyBorder="0" applyAlignment="0" applyProtection="0"/>
    <xf numFmtId="0" fontId="55" fillId="4" borderId="5" applyNumberFormat="0" applyAlignment="0" applyProtection="0"/>
    <xf numFmtId="9" fontId="3" fillId="0" borderId="0" applyFont="0" applyFill="0" applyBorder="0" applyAlignment="0" applyProtection="0"/>
    <xf numFmtId="0" fontId="60" fillId="4" borderId="4" applyNumberFormat="0" applyAlignment="0" applyProtection="0"/>
    <xf numFmtId="0" fontId="6" fillId="14" borderId="0" applyNumberFormat="0" applyBorder="0" applyAlignment="0" applyProtection="0"/>
    <xf numFmtId="38" fontId="95" fillId="4" borderId="0" applyBorder="0" applyAlignment="0" applyProtection="0"/>
    <xf numFmtId="0" fontId="89" fillId="0" borderId="0" applyNumberFormat="0" applyFill="0" applyBorder="0" applyAlignment="0" applyProtection="0"/>
    <xf numFmtId="0" fontId="54" fillId="20" borderId="0" applyNumberFormat="0" applyBorder="0" applyAlignment="0" applyProtection="0"/>
    <xf numFmtId="0" fontId="54" fillId="15" borderId="0" applyNumberFormat="0" applyBorder="0" applyAlignment="0" applyProtection="0"/>
    <xf numFmtId="41" fontId="9" fillId="0" borderId="0" applyFont="0" applyFill="0" applyBorder="0" applyAlignment="0" applyProtection="0"/>
    <xf numFmtId="0" fontId="54" fillId="20" borderId="0" applyNumberFormat="0" applyBorder="0" applyAlignment="0" applyProtection="0"/>
    <xf numFmtId="0" fontId="54" fillId="15" borderId="0" applyNumberFormat="0" applyBorder="0" applyAlignment="0" applyProtection="0"/>
    <xf numFmtId="0" fontId="54" fillId="20" borderId="0" applyNumberFormat="0" applyBorder="0" applyAlignment="0" applyProtection="0"/>
    <xf numFmtId="0" fontId="3" fillId="15"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41" fontId="68" fillId="0" borderId="0" applyFont="0" applyFill="0" applyBorder="0" applyAlignment="0" applyProtection="0"/>
    <xf numFmtId="0" fontId="9" fillId="0" borderId="0">
      <alignment vertical="center"/>
      <protection/>
    </xf>
    <xf numFmtId="0" fontId="59" fillId="8" borderId="0" applyNumberFormat="0" applyBorder="0" applyAlignment="0" applyProtection="0"/>
    <xf numFmtId="0" fontId="54" fillId="20" borderId="0" applyNumberFormat="0" applyBorder="0" applyAlignment="0" applyProtection="0"/>
    <xf numFmtId="0" fontId="75" fillId="0" borderId="0" applyNumberFormat="0" applyFill="0" applyBorder="0" applyAlignment="0" applyProtection="0"/>
    <xf numFmtId="179" fontId="9" fillId="0" borderId="0" applyFont="0" applyFill="0" applyBorder="0" applyAlignment="0" applyProtection="0"/>
    <xf numFmtId="0" fontId="58" fillId="14" borderId="0" applyNumberFormat="0" applyBorder="0" applyAlignment="0" applyProtection="0"/>
    <xf numFmtId="0" fontId="75" fillId="0" borderId="10" applyNumberFormat="0" applyFill="0" applyAlignment="0" applyProtection="0"/>
    <xf numFmtId="0" fontId="107" fillId="0" borderId="0" applyNumberFormat="0" applyFill="0" applyBorder="0" applyAlignment="0" applyProtection="0"/>
    <xf numFmtId="178" fontId="16" fillId="0" borderId="0">
      <alignment/>
      <protection/>
    </xf>
    <xf numFmtId="0" fontId="58" fillId="18" borderId="0" applyNumberFormat="0" applyBorder="0" applyAlignment="0" applyProtection="0"/>
    <xf numFmtId="2" fontId="76" fillId="0" borderId="0" applyProtection="0">
      <alignment/>
    </xf>
    <xf numFmtId="0" fontId="9" fillId="0" borderId="0">
      <alignment/>
      <protection/>
    </xf>
    <xf numFmtId="0" fontId="54" fillId="20"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3" fillId="15" borderId="0" applyNumberFormat="0" applyBorder="0" applyAlignment="0" applyProtection="0"/>
    <xf numFmtId="0" fontId="58" fillId="14" borderId="0" applyNumberFormat="0" applyBorder="0" applyAlignment="0" applyProtection="0"/>
    <xf numFmtId="4" fontId="90" fillId="0" borderId="0" applyFont="0" applyFill="0" applyBorder="0" applyAlignment="0" applyProtection="0"/>
    <xf numFmtId="0" fontId="3" fillId="0" borderId="0">
      <alignment vertical="center"/>
      <protection/>
    </xf>
    <xf numFmtId="0" fontId="58" fillId="14" borderId="0" applyNumberFormat="0" applyBorder="0" applyAlignment="0" applyProtection="0"/>
    <xf numFmtId="0" fontId="69" fillId="20" borderId="0" applyNumberFormat="0" applyBorder="0" applyAlignment="0" applyProtection="0"/>
    <xf numFmtId="0" fontId="53" fillId="14" borderId="0" applyNumberFormat="0" applyBorder="0" applyAlignment="0" applyProtection="0"/>
    <xf numFmtId="0" fontId="58" fillId="14" borderId="0" applyNumberFormat="0" applyBorder="0" applyAlignment="0" applyProtection="0"/>
    <xf numFmtId="0" fontId="3" fillId="0" borderId="0">
      <alignment vertical="center"/>
      <protection/>
    </xf>
    <xf numFmtId="0" fontId="59" fillId="25" borderId="0" applyNumberFormat="0" applyBorder="0" applyAlignment="0" applyProtection="0"/>
    <xf numFmtId="0" fontId="53" fillId="18" borderId="0" applyNumberFormat="0" applyBorder="0" applyAlignment="0" applyProtection="0"/>
    <xf numFmtId="0" fontId="85" fillId="7" borderId="0" applyNumberFormat="0" applyBorder="0" applyAlignment="0" applyProtection="0"/>
    <xf numFmtId="0" fontId="75" fillId="0" borderId="0" applyNumberFormat="0" applyFill="0" applyBorder="0" applyAlignment="0" applyProtection="0"/>
    <xf numFmtId="0" fontId="53" fillId="14" borderId="0" applyNumberFormat="0" applyBorder="0" applyAlignment="0" applyProtection="0"/>
    <xf numFmtId="0" fontId="60" fillId="4" borderId="4" applyNumberFormat="0" applyAlignment="0" applyProtection="0"/>
    <xf numFmtId="0" fontId="75" fillId="0" borderId="10" applyNumberFormat="0" applyFill="0" applyAlignment="0" applyProtection="0"/>
    <xf numFmtId="0" fontId="60" fillId="4" borderId="4" applyNumberFormat="0" applyAlignment="0" applyProtection="0"/>
    <xf numFmtId="0" fontId="3" fillId="15" borderId="0" applyNumberFormat="0" applyBorder="0" applyAlignment="0" applyProtection="0"/>
    <xf numFmtId="0" fontId="53" fillId="14" borderId="0" applyNumberFormat="0" applyBorder="0" applyAlignment="0" applyProtection="0"/>
    <xf numFmtId="0" fontId="3" fillId="23" borderId="0" applyNumberFormat="0" applyBorder="0" applyAlignment="0" applyProtection="0"/>
    <xf numFmtId="0" fontId="86" fillId="0" borderId="0" applyProtection="0">
      <alignment/>
    </xf>
    <xf numFmtId="0" fontId="72" fillId="20" borderId="0" applyNumberFormat="0" applyBorder="0" applyAlignment="0" applyProtection="0"/>
    <xf numFmtId="0" fontId="58" fillId="18" borderId="0" applyNumberFormat="0" applyBorder="0" applyAlignment="0" applyProtection="0"/>
    <xf numFmtId="0" fontId="56" fillId="0" borderId="0" applyNumberFormat="0" applyFill="0" applyBorder="0" applyAlignment="0" applyProtection="0"/>
    <xf numFmtId="0" fontId="54" fillId="20" borderId="0" applyNumberFormat="0" applyBorder="0" applyAlignment="0" applyProtection="0"/>
    <xf numFmtId="0" fontId="3" fillId="23" borderId="0" applyNumberFormat="0" applyBorder="0" applyAlignment="0" applyProtection="0"/>
    <xf numFmtId="0" fontId="58" fillId="14" borderId="0" applyNumberFormat="0" applyBorder="0" applyAlignment="0" applyProtection="0"/>
    <xf numFmtId="0" fontId="59" fillId="7" borderId="0" applyNumberFormat="0" applyBorder="0" applyAlignment="0" applyProtection="0"/>
    <xf numFmtId="0" fontId="60" fillId="4" borderId="4" applyNumberFormat="0" applyAlignment="0" applyProtection="0"/>
    <xf numFmtId="0" fontId="61" fillId="15" borderId="0" applyNumberFormat="0" applyBorder="0" applyAlignment="0" applyProtection="0"/>
    <xf numFmtId="0" fontId="71" fillId="0" borderId="7" applyNumberFormat="0" applyFill="0" applyAlignment="0" applyProtection="0"/>
    <xf numFmtId="0" fontId="58" fillId="14" borderId="0" applyNumberFormat="0" applyBorder="0" applyAlignment="0" applyProtection="0"/>
    <xf numFmtId="0" fontId="58" fillId="14" borderId="0" applyNumberFormat="0" applyBorder="0" applyAlignment="0" applyProtection="0"/>
    <xf numFmtId="0" fontId="3" fillId="15" borderId="0" applyNumberFormat="0" applyBorder="0" applyAlignment="0" applyProtection="0"/>
    <xf numFmtId="0" fontId="71" fillId="0" borderId="7" applyNumberFormat="0" applyFill="0" applyAlignment="0" applyProtection="0"/>
    <xf numFmtId="0" fontId="71" fillId="0" borderId="7" applyNumberFormat="0" applyFill="0" applyAlignment="0" applyProtection="0"/>
    <xf numFmtId="9" fontId="9" fillId="0" borderId="0" applyFont="0" applyFill="0" applyBorder="0" applyAlignment="0" applyProtection="0"/>
    <xf numFmtId="0" fontId="3" fillId="15" borderId="0" applyNumberFormat="0" applyBorder="0" applyAlignment="0" applyProtection="0"/>
    <xf numFmtId="0" fontId="71" fillId="0" borderId="7" applyNumberFormat="0" applyFill="0" applyAlignment="0" applyProtection="0"/>
    <xf numFmtId="0" fontId="53" fillId="14" borderId="0" applyNumberFormat="0" applyBorder="0" applyAlignment="0" applyProtection="0"/>
    <xf numFmtId="0" fontId="55" fillId="4" borderId="5" applyNumberFormat="0" applyAlignment="0" applyProtection="0"/>
    <xf numFmtId="0" fontId="3" fillId="15" borderId="0" applyNumberFormat="0" applyBorder="0" applyAlignment="0" applyProtection="0"/>
    <xf numFmtId="182" fontId="111" fillId="32" borderId="0">
      <alignment/>
      <protection/>
    </xf>
    <xf numFmtId="0" fontId="54" fillId="20" borderId="0" applyNumberFormat="0" applyBorder="0" applyAlignment="0" applyProtection="0"/>
    <xf numFmtId="38" fontId="9" fillId="0" borderId="0" applyFont="0" applyFill="0" applyBorder="0" applyAlignment="0" applyProtection="0"/>
    <xf numFmtId="194" fontId="9" fillId="0" borderId="0" applyFont="0" applyFill="0" applyBorder="0" applyAlignment="0" applyProtection="0"/>
    <xf numFmtId="0" fontId="73" fillId="15" borderId="0" applyNumberFormat="0" applyBorder="0" applyAlignment="0" applyProtection="0"/>
    <xf numFmtId="0" fontId="54" fillId="20" borderId="0" applyNumberFormat="0" applyBorder="0" applyAlignment="0" applyProtection="0"/>
    <xf numFmtId="0" fontId="9" fillId="2" borderId="1" applyNumberFormat="0" applyFont="0" applyAlignment="0" applyProtection="0"/>
    <xf numFmtId="0" fontId="9" fillId="2" borderId="1" applyNumberFormat="0" applyFont="0" applyAlignment="0" applyProtection="0"/>
    <xf numFmtId="195" fontId="9" fillId="0" borderId="0" applyFont="0" applyFill="0" applyProtection="0">
      <alignment/>
    </xf>
    <xf numFmtId="0" fontId="52" fillId="18" borderId="0" applyNumberFormat="0" applyBorder="0" applyAlignment="0" applyProtection="0"/>
    <xf numFmtId="0" fontId="3" fillId="2" borderId="1" applyNumberFormat="0" applyFont="0" applyAlignment="0" applyProtection="0"/>
    <xf numFmtId="0" fontId="65" fillId="0" borderId="12" applyNumberFormat="0" applyFill="0" applyAlignment="0" applyProtection="0"/>
    <xf numFmtId="0" fontId="54" fillId="20" borderId="0" applyNumberFormat="0" applyBorder="0" applyAlignment="0" applyProtection="0"/>
    <xf numFmtId="0" fontId="61" fillId="15" borderId="0" applyNumberFormat="0" applyBorder="0" applyAlignment="0" applyProtection="0"/>
    <xf numFmtId="0" fontId="3" fillId="20" borderId="0" applyNumberFormat="0" applyBorder="0" applyAlignment="0" applyProtection="0"/>
    <xf numFmtId="0" fontId="60" fillId="4" borderId="4" applyNumberFormat="0" applyAlignment="0" applyProtection="0"/>
    <xf numFmtId="0" fontId="54" fillId="20" borderId="0" applyNumberFormat="0" applyBorder="0" applyAlignment="0" applyProtection="0"/>
    <xf numFmtId="0" fontId="58" fillId="18" borderId="0" applyNumberFormat="0" applyBorder="0" applyAlignment="0" applyProtection="0"/>
    <xf numFmtId="0" fontId="58" fillId="14" borderId="0" applyNumberFormat="0" applyBorder="0" applyAlignment="0" applyProtection="0"/>
    <xf numFmtId="0" fontId="3" fillId="2" borderId="1" applyNumberFormat="0" applyFont="0" applyAlignment="0" applyProtection="0"/>
    <xf numFmtId="0" fontId="73" fillId="15" borderId="0" applyNumberFormat="0" applyBorder="0" applyAlignment="0" applyProtection="0"/>
    <xf numFmtId="0" fontId="9" fillId="2" borderId="1" applyNumberFormat="0" applyFont="0" applyAlignment="0" applyProtection="0"/>
    <xf numFmtId="0" fontId="54" fillId="20" borderId="0" applyNumberFormat="0" applyBorder="0" applyAlignment="0" applyProtection="0"/>
    <xf numFmtId="0" fontId="9" fillId="2" borderId="1" applyNumberFormat="0" applyFont="0" applyAlignment="0" applyProtection="0"/>
    <xf numFmtId="0" fontId="57" fillId="19" borderId="9" applyNumberFormat="0" applyAlignment="0" applyProtection="0"/>
    <xf numFmtId="0" fontId="55" fillId="4" borderId="5" applyNumberFormat="0" applyAlignment="0" applyProtection="0"/>
    <xf numFmtId="10" fontId="68" fillId="0" borderId="0" applyFont="0" applyFill="0" applyBorder="0" applyAlignment="0" applyProtection="0"/>
    <xf numFmtId="0" fontId="58" fillId="14" borderId="0" applyNumberFormat="0" applyBorder="0" applyAlignment="0" applyProtection="0"/>
    <xf numFmtId="15" fontId="9" fillId="0" borderId="0" applyFont="0" applyFill="0" applyBorder="0" applyAlignment="0" applyProtection="0"/>
    <xf numFmtId="0" fontId="82" fillId="0" borderId="0" applyNumberFormat="0" applyFill="0" applyBorder="0" applyAlignment="0" applyProtection="0"/>
    <xf numFmtId="0" fontId="54" fillId="20" borderId="0" applyNumberFormat="0" applyBorder="0" applyAlignment="0" applyProtection="0"/>
    <xf numFmtId="0" fontId="9" fillId="0" borderId="0">
      <alignment vertical="center"/>
      <protection/>
    </xf>
    <xf numFmtId="0" fontId="58" fillId="14"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65" fillId="0" borderId="12" applyNumberFormat="0" applyFill="0" applyAlignment="0" applyProtection="0"/>
    <xf numFmtId="0" fontId="61" fillId="15" borderId="0" applyNumberFormat="0" applyBorder="0" applyAlignment="0" applyProtection="0"/>
    <xf numFmtId="0" fontId="9" fillId="0" borderId="0">
      <alignment vertical="center"/>
      <protection/>
    </xf>
    <xf numFmtId="0" fontId="3" fillId="25" borderId="0" applyNumberFormat="0" applyBorder="0" applyAlignment="0" applyProtection="0"/>
    <xf numFmtId="0" fontId="89" fillId="0" borderId="16">
      <alignment horizontal="center"/>
      <protection/>
    </xf>
    <xf numFmtId="0" fontId="59" fillId="6" borderId="0" applyNumberFormat="0" applyBorder="0" applyAlignment="0" applyProtection="0"/>
    <xf numFmtId="0" fontId="3" fillId="17" borderId="0" applyNumberFormat="0" applyBorder="0" applyAlignment="0" applyProtection="0"/>
    <xf numFmtId="0" fontId="53" fillId="14" borderId="0" applyNumberFormat="0" applyBorder="0" applyAlignment="0" applyProtection="0"/>
    <xf numFmtId="0" fontId="69" fillId="20" borderId="0" applyNumberFormat="0" applyBorder="0" applyAlignment="0" applyProtection="0"/>
    <xf numFmtId="0" fontId="91" fillId="30" borderId="13">
      <alignment/>
      <protection locked="0"/>
    </xf>
    <xf numFmtId="0" fontId="9" fillId="0" borderId="0">
      <alignment/>
      <protection/>
    </xf>
    <xf numFmtId="0" fontId="75" fillId="0" borderId="0" applyNumberFormat="0" applyFill="0" applyBorder="0" applyAlignment="0" applyProtection="0"/>
    <xf numFmtId="0" fontId="54" fillId="20" borderId="0" applyNumberFormat="0" applyBorder="0" applyAlignment="0" applyProtection="0"/>
    <xf numFmtId="0" fontId="3" fillId="15" borderId="0" applyNumberFormat="0" applyBorder="0" applyAlignment="0" applyProtection="0"/>
    <xf numFmtId="0" fontId="82" fillId="0" borderId="0" applyNumberFormat="0" applyFill="0" applyBorder="0" applyAlignment="0" applyProtection="0"/>
    <xf numFmtId="0" fontId="106" fillId="20" borderId="0" applyNumberFormat="0" applyBorder="0" applyAlignment="0" applyProtection="0"/>
    <xf numFmtId="0" fontId="83" fillId="0" borderId="11" applyNumberFormat="0" applyFill="0" applyAlignment="0" applyProtection="0"/>
    <xf numFmtId="0" fontId="58" fillId="14" borderId="0" applyNumberFormat="0" applyBorder="0" applyAlignment="0" applyProtection="0"/>
    <xf numFmtId="0" fontId="67" fillId="0" borderId="0" applyNumberFormat="0" applyFill="0" applyBorder="0" applyAlignment="0" applyProtection="0"/>
    <xf numFmtId="0" fontId="83" fillId="0" borderId="11" applyNumberFormat="0" applyFill="0" applyAlignment="0" applyProtection="0"/>
    <xf numFmtId="0" fontId="61" fillId="20" borderId="0" applyNumberFormat="0" applyBorder="0" applyAlignment="0" applyProtection="0"/>
    <xf numFmtId="0" fontId="58" fillId="14" borderId="0" applyNumberFormat="0" applyBorder="0" applyAlignment="0" applyProtection="0"/>
    <xf numFmtId="9" fontId="9" fillId="0" borderId="0" applyFont="0" applyFill="0" applyBorder="0" applyAlignment="0" applyProtection="0"/>
    <xf numFmtId="0" fontId="58" fillId="14" borderId="0" applyNumberFormat="0" applyBorder="0" applyAlignment="0" applyProtection="0"/>
    <xf numFmtId="0" fontId="58" fillId="18" borderId="0" applyNumberFormat="0" applyBorder="0" applyAlignment="0" applyProtection="0"/>
    <xf numFmtId="9" fontId="9" fillId="0" borderId="0" applyFont="0" applyFill="0" applyBorder="0" applyAlignment="0" applyProtection="0"/>
    <xf numFmtId="0" fontId="54" fillId="15" borderId="0" applyNumberFormat="0" applyBorder="0" applyAlignment="0" applyProtection="0"/>
    <xf numFmtId="0" fontId="54" fillId="20" borderId="0" applyNumberFormat="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9" fillId="7" borderId="0" applyNumberFormat="0" applyBorder="0" applyAlignment="0" applyProtection="0"/>
    <xf numFmtId="0" fontId="55" fillId="4" borderId="5" applyNumberFormat="0" applyAlignment="0" applyProtection="0"/>
    <xf numFmtId="9" fontId="9" fillId="0" borderId="0" applyFont="0" applyFill="0" applyBorder="0" applyAlignment="0" applyProtection="0"/>
    <xf numFmtId="0" fontId="59" fillId="8" borderId="0" applyNumberFormat="0" applyBorder="0" applyAlignment="0" applyProtection="0"/>
    <xf numFmtId="0" fontId="58" fillId="14" borderId="0" applyNumberFormat="0" applyBorder="0" applyAlignment="0" applyProtection="0"/>
    <xf numFmtId="0" fontId="3" fillId="2" borderId="1" applyNumberFormat="0" applyFont="0" applyAlignment="0" applyProtection="0"/>
    <xf numFmtId="0" fontId="83" fillId="0" borderId="11" applyNumberFormat="0" applyFill="0" applyAlignment="0" applyProtection="0"/>
    <xf numFmtId="0" fontId="54" fillId="20" borderId="0" applyNumberFormat="0" applyBorder="0" applyAlignment="0" applyProtection="0"/>
    <xf numFmtId="0" fontId="83" fillId="0" borderId="11" applyNumberFormat="0" applyFill="0" applyAlignment="0" applyProtection="0"/>
    <xf numFmtId="0" fontId="61" fillId="20" borderId="0" applyNumberFormat="0" applyBorder="0" applyAlignment="0" applyProtection="0"/>
    <xf numFmtId="0" fontId="83" fillId="0" borderId="11" applyNumberFormat="0" applyFill="0" applyAlignment="0" applyProtection="0"/>
    <xf numFmtId="0" fontId="83" fillId="0" borderId="11" applyNumberFormat="0" applyFill="0" applyAlignment="0" applyProtection="0"/>
    <xf numFmtId="0" fontId="83" fillId="0" borderId="11" applyNumberFormat="0" applyFill="0" applyAlignment="0" applyProtection="0"/>
    <xf numFmtId="0" fontId="73" fillId="15" borderId="0" applyNumberFormat="0" applyBorder="0" applyAlignment="0" applyProtection="0"/>
    <xf numFmtId="0" fontId="83" fillId="0" borderId="11" applyNumberFormat="0" applyFill="0" applyAlignment="0" applyProtection="0"/>
    <xf numFmtId="0" fontId="83" fillId="0" borderId="11" applyNumberFormat="0" applyFill="0" applyAlignment="0" applyProtection="0"/>
    <xf numFmtId="0" fontId="61" fillId="15" borderId="0" applyNumberFormat="0" applyBorder="0" applyAlignment="0" applyProtection="0"/>
    <xf numFmtId="0" fontId="3" fillId="0" borderId="0">
      <alignment vertical="center"/>
      <protection/>
    </xf>
    <xf numFmtId="0" fontId="69"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60" fillId="4" borderId="4" applyNumberFormat="0" applyAlignment="0" applyProtection="0"/>
    <xf numFmtId="0" fontId="80" fillId="3" borderId="0" applyNumberFormat="0" applyBorder="0" applyAlignment="0" applyProtection="0"/>
    <xf numFmtId="0" fontId="54" fillId="15" borderId="0" applyNumberFormat="0" applyBorder="0" applyAlignment="0" applyProtection="0"/>
    <xf numFmtId="0" fontId="82" fillId="0" borderId="0" applyNumberFormat="0" applyFill="0" applyBorder="0" applyAlignment="0" applyProtection="0"/>
    <xf numFmtId="0" fontId="3" fillId="17" borderId="0" applyNumberFormat="0" applyBorder="0" applyAlignment="0" applyProtection="0"/>
    <xf numFmtId="0" fontId="54" fillId="15" borderId="0" applyNumberFormat="0" applyBorder="0" applyAlignment="0" applyProtection="0"/>
    <xf numFmtId="0" fontId="58" fillId="18" borderId="0" applyNumberFormat="0" applyBorder="0" applyAlignment="0" applyProtection="0"/>
    <xf numFmtId="0" fontId="55" fillId="4" borderId="5" applyNumberFormat="0" applyAlignment="0" applyProtection="0"/>
    <xf numFmtId="0" fontId="82" fillId="0" borderId="0" applyNumberFormat="0" applyFill="0" applyBorder="0" applyAlignment="0" applyProtection="0"/>
    <xf numFmtId="0" fontId="58" fillId="14" borderId="0" applyNumberFormat="0" applyBorder="0" applyAlignment="0" applyProtection="0"/>
    <xf numFmtId="0" fontId="59" fillId="10" borderId="0" applyNumberFormat="0" applyBorder="0" applyAlignment="0" applyProtection="0"/>
    <xf numFmtId="0" fontId="65" fillId="0" borderId="12" applyNumberFormat="0" applyFill="0" applyAlignment="0" applyProtection="0"/>
    <xf numFmtId="0" fontId="8" fillId="0" borderId="8" applyNumberFormat="0" applyFill="0" applyAlignment="0" applyProtection="0"/>
    <xf numFmtId="10" fontId="9" fillId="0" borderId="0" applyFont="0" applyFill="0" applyBorder="0" applyAlignment="0" applyProtection="0"/>
    <xf numFmtId="0" fontId="58" fillId="14" borderId="0" applyNumberFormat="0" applyBorder="0" applyAlignment="0" applyProtection="0"/>
    <xf numFmtId="0" fontId="65" fillId="0" borderId="12" applyNumberFormat="0" applyFill="0" applyAlignment="0" applyProtection="0"/>
    <xf numFmtId="0" fontId="58" fillId="14" borderId="0" applyNumberFormat="0" applyBorder="0" applyAlignment="0" applyProtection="0"/>
    <xf numFmtId="0" fontId="58" fillId="14" borderId="0" applyNumberFormat="0" applyBorder="0" applyAlignment="0" applyProtection="0"/>
    <xf numFmtId="0" fontId="52" fillId="18" borderId="0" applyNumberFormat="0" applyBorder="0" applyAlignment="0" applyProtection="0"/>
    <xf numFmtId="0" fontId="65" fillId="0" borderId="12" applyNumberFormat="0" applyFill="0" applyAlignment="0" applyProtection="0"/>
    <xf numFmtId="0" fontId="58" fillId="14" borderId="0" applyNumberFormat="0" applyBorder="0" applyAlignment="0" applyProtection="0"/>
    <xf numFmtId="0" fontId="58" fillId="14" borderId="0" applyNumberFormat="0" applyBorder="0" applyAlignment="0" applyProtection="0"/>
    <xf numFmtId="0" fontId="65" fillId="0" borderId="12" applyNumberFormat="0" applyFill="0" applyAlignment="0" applyProtection="0"/>
    <xf numFmtId="43" fontId="9" fillId="0" borderId="0" applyFont="0" applyFill="0" applyBorder="0" applyAlignment="0" applyProtection="0"/>
    <xf numFmtId="0" fontId="58" fillId="14" borderId="0" applyNumberFormat="0" applyBorder="0" applyAlignment="0" applyProtection="0"/>
    <xf numFmtId="0" fontId="53" fillId="18" borderId="0" applyNumberFormat="0" applyBorder="0" applyAlignment="0" applyProtection="0"/>
    <xf numFmtId="0" fontId="58" fillId="18" borderId="0" applyNumberFormat="0" applyBorder="0" applyAlignment="0" applyProtection="0"/>
    <xf numFmtId="0" fontId="58" fillId="14" borderId="0" applyNumberFormat="0" applyBorder="0" applyAlignment="0" applyProtection="0"/>
    <xf numFmtId="0" fontId="65" fillId="0" borderId="12" applyNumberFormat="0" applyFill="0" applyAlignment="0" applyProtection="0"/>
    <xf numFmtId="0" fontId="61" fillId="15" borderId="0" applyNumberFormat="0" applyBorder="0" applyAlignment="0" applyProtection="0"/>
    <xf numFmtId="0" fontId="56" fillId="0" borderId="0" applyNumberFormat="0" applyFill="0" applyBorder="0" applyAlignment="0" applyProtection="0"/>
    <xf numFmtId="0" fontId="80" fillId="28" borderId="0" applyNumberFormat="0" applyBorder="0" applyAlignment="0" applyProtection="0"/>
    <xf numFmtId="0" fontId="54" fillId="20" borderId="0" applyNumberFormat="0" applyBorder="0" applyAlignment="0" applyProtection="0"/>
    <xf numFmtId="0" fontId="57" fillId="19" borderId="9" applyNumberFormat="0" applyAlignment="0" applyProtection="0"/>
    <xf numFmtId="0" fontId="54" fillId="20" borderId="0" applyNumberFormat="0" applyBorder="0" applyAlignment="0" applyProtection="0"/>
    <xf numFmtId="0" fontId="65" fillId="0" borderId="12" applyNumberFormat="0" applyFill="0" applyAlignment="0" applyProtection="0"/>
    <xf numFmtId="0" fontId="58" fillId="14" borderId="0" applyNumberFormat="0" applyBorder="0" applyAlignment="0" applyProtection="0"/>
    <xf numFmtId="0" fontId="54" fillId="15" borderId="0" applyNumberFormat="0" applyBorder="0" applyAlignment="0" applyProtection="0"/>
    <xf numFmtId="0" fontId="59" fillId="7" borderId="0" applyNumberFormat="0" applyBorder="0" applyAlignment="0" applyProtection="0"/>
    <xf numFmtId="0" fontId="59" fillId="10" borderId="0" applyNumberFormat="0" applyBorder="0" applyAlignment="0" applyProtection="0"/>
    <xf numFmtId="0" fontId="58" fillId="14" borderId="0" applyNumberFormat="0" applyBorder="0" applyAlignment="0" applyProtection="0"/>
    <xf numFmtId="0" fontId="65" fillId="0" borderId="12" applyNumberFormat="0" applyFill="0" applyAlignment="0" applyProtection="0"/>
    <xf numFmtId="0" fontId="58" fillId="14" borderId="0" applyNumberFormat="0" applyBorder="0" applyAlignment="0" applyProtection="0"/>
    <xf numFmtId="0" fontId="65" fillId="0" borderId="12" applyNumberFormat="0" applyFill="0" applyAlignment="0" applyProtection="0"/>
    <xf numFmtId="0" fontId="65" fillId="0" borderId="12" applyNumberFormat="0" applyFill="0" applyAlignment="0" applyProtection="0"/>
    <xf numFmtId="0" fontId="65" fillId="0" borderId="12" applyNumberFormat="0" applyFill="0" applyAlignment="0" applyProtection="0"/>
    <xf numFmtId="0" fontId="58" fillId="14" borderId="0" applyNumberFormat="0" applyBorder="0" applyAlignment="0" applyProtection="0"/>
    <xf numFmtId="0" fontId="87" fillId="0" borderId="10" applyNumberFormat="0" applyFill="0" applyAlignment="0" applyProtection="0"/>
    <xf numFmtId="0" fontId="3" fillId="14" borderId="0" applyNumberFormat="0" applyBorder="0" applyAlignment="0" applyProtection="0"/>
    <xf numFmtId="0" fontId="54" fillId="20" borderId="0" applyNumberFormat="0" applyBorder="0" applyAlignment="0" applyProtection="0"/>
    <xf numFmtId="0" fontId="75" fillId="0" borderId="10" applyNumberFormat="0" applyFill="0" applyAlignment="0" applyProtection="0"/>
    <xf numFmtId="0" fontId="52" fillId="14"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72" fillId="20"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3" fillId="20" borderId="0" applyNumberFormat="0" applyBorder="0" applyAlignment="0" applyProtection="0"/>
    <xf numFmtId="0" fontId="58" fillId="14" borderId="0" applyNumberFormat="0" applyBorder="0" applyAlignment="0" applyProtection="0"/>
    <xf numFmtId="0" fontId="75" fillId="0" borderId="10" applyNumberFormat="0" applyFill="0" applyAlignment="0" applyProtection="0"/>
    <xf numFmtId="0" fontId="58" fillId="14" borderId="0" applyNumberFormat="0" applyBorder="0" applyAlignment="0" applyProtection="0"/>
    <xf numFmtId="0" fontId="54" fillId="20" borderId="0" applyNumberFormat="0" applyBorder="0" applyAlignment="0" applyProtection="0"/>
    <xf numFmtId="0" fontId="59" fillId="21" borderId="0" applyNumberFormat="0" applyBorder="0" applyAlignment="0" applyProtection="0"/>
    <xf numFmtId="0" fontId="75" fillId="0" borderId="10" applyNumberFormat="0" applyFill="0" applyAlignment="0" applyProtection="0"/>
    <xf numFmtId="0" fontId="75" fillId="0" borderId="10" applyNumberFormat="0" applyFill="0" applyAlignment="0" applyProtection="0"/>
    <xf numFmtId="43" fontId="9" fillId="0" borderId="0" applyFont="0" applyFill="0" applyBorder="0" applyAlignment="0" applyProtection="0"/>
    <xf numFmtId="0" fontId="59" fillId="9" borderId="0" applyNumberFormat="0" applyBorder="0" applyAlignment="0" applyProtection="0"/>
    <xf numFmtId="0" fontId="58" fillId="18" borderId="0" applyNumberFormat="0" applyBorder="0" applyAlignment="0" applyProtection="0"/>
    <xf numFmtId="0" fontId="110" fillId="0" borderId="12" applyNumberFormat="0" applyFill="0" applyAlignment="0" applyProtection="0"/>
    <xf numFmtId="0" fontId="87" fillId="0" borderId="0" applyNumberFormat="0" applyFill="0" applyBorder="0" applyAlignment="0" applyProtection="0"/>
    <xf numFmtId="15" fontId="9" fillId="0" borderId="0" applyFont="0" applyFill="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43" fontId="3" fillId="0" borderId="0" applyFont="0" applyFill="0" applyBorder="0" applyAlignment="0" applyProtection="0"/>
    <xf numFmtId="0" fontId="91" fillId="30" borderId="13">
      <alignment/>
      <protection locked="0"/>
    </xf>
    <xf numFmtId="0" fontId="54" fillId="15" borderId="0" applyNumberFormat="0" applyBorder="0" applyAlignment="0" applyProtection="0"/>
    <xf numFmtId="0" fontId="58" fillId="14" borderId="0" applyNumberFormat="0" applyBorder="0" applyAlignment="0" applyProtection="0"/>
    <xf numFmtId="0" fontId="52" fillId="18" borderId="0" applyNumberFormat="0" applyBorder="0" applyAlignment="0" applyProtection="0"/>
    <xf numFmtId="0" fontId="54" fillId="15" borderId="0" applyNumberFormat="0" applyBorder="0" applyAlignment="0" applyProtection="0"/>
    <xf numFmtId="0" fontId="75" fillId="0" borderId="0" applyNumberFormat="0" applyFill="0" applyBorder="0" applyAlignment="0" applyProtection="0"/>
    <xf numFmtId="0" fontId="54" fillId="15"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43" fontId="9" fillId="0" borderId="0" applyFont="0" applyFill="0" applyBorder="0" applyAlignment="0" applyProtection="0"/>
    <xf numFmtId="0" fontId="75" fillId="0" borderId="0" applyNumberFormat="0" applyFill="0" applyBorder="0" applyAlignment="0" applyProtection="0"/>
    <xf numFmtId="0" fontId="77" fillId="5" borderId="0" applyNumberFormat="0" applyBorder="0" applyAlignment="0" applyProtection="0"/>
    <xf numFmtId="0" fontId="59" fillId="11" borderId="0" applyNumberFormat="0" applyBorder="0" applyAlignment="0" applyProtection="0"/>
    <xf numFmtId="0" fontId="54" fillId="20" borderId="0" applyNumberFormat="0" applyBorder="0" applyAlignment="0" applyProtection="0"/>
    <xf numFmtId="0" fontId="58" fillId="18" borderId="0" applyNumberFormat="0" applyBorder="0" applyAlignment="0" applyProtection="0"/>
    <xf numFmtId="0" fontId="75" fillId="0" borderId="0" applyNumberFormat="0" applyFill="0" applyBorder="0" applyAlignment="0" applyProtection="0"/>
    <xf numFmtId="0" fontId="52" fillId="18"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61" fillId="20" borderId="0" applyNumberFormat="0" applyBorder="0" applyAlignment="0" applyProtection="0"/>
    <xf numFmtId="0" fontId="52" fillId="18" borderId="0" applyNumberFormat="0" applyBorder="0" applyAlignment="0" applyProtection="0"/>
    <xf numFmtId="0" fontId="82" fillId="0" borderId="0" applyNumberFormat="0" applyFill="0" applyBorder="0" applyAlignment="0" applyProtection="0"/>
    <xf numFmtId="0" fontId="54" fillId="20" borderId="0" applyNumberFormat="0" applyBorder="0" applyAlignment="0" applyProtection="0"/>
    <xf numFmtId="0" fontId="61" fillId="20" borderId="0" applyNumberFormat="0" applyBorder="0" applyAlignment="0" applyProtection="0"/>
    <xf numFmtId="0" fontId="82" fillId="0" borderId="0" applyNumberFormat="0" applyFill="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15" borderId="0" applyNumberFormat="0" applyBorder="0" applyAlignment="0" applyProtection="0"/>
    <xf numFmtId="0" fontId="53" fillId="14" borderId="0" applyNumberFormat="0" applyBorder="0" applyAlignment="0" applyProtection="0"/>
    <xf numFmtId="0" fontId="9" fillId="0" borderId="0">
      <alignment vertical="center"/>
      <protection/>
    </xf>
    <xf numFmtId="0" fontId="112" fillId="0" borderId="6" applyNumberFormat="0" applyFill="0" applyProtection="0">
      <alignment horizontal="center"/>
    </xf>
    <xf numFmtId="0" fontId="9" fillId="0" borderId="0">
      <alignment/>
      <protection/>
    </xf>
    <xf numFmtId="0" fontId="54" fillId="20" borderId="0" applyNumberFormat="0" applyBorder="0" applyAlignment="0" applyProtection="0"/>
    <xf numFmtId="0" fontId="53" fillId="14" borderId="0" applyNumberFormat="0" applyBorder="0" applyAlignment="0" applyProtection="0"/>
    <xf numFmtId="0" fontId="61" fillId="15"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73" fillId="15" borderId="0" applyNumberFormat="0" applyBorder="0" applyAlignment="0" applyProtection="0"/>
    <xf numFmtId="0" fontId="57" fillId="19" borderId="9" applyNumberFormat="0" applyAlignment="0" applyProtection="0"/>
    <xf numFmtId="0" fontId="70" fillId="0" borderId="0" applyNumberFormat="0" applyFill="0" applyBorder="0" applyAlignment="0" applyProtection="0"/>
    <xf numFmtId="0" fontId="58" fillId="14" borderId="0" applyNumberFormat="0" applyBorder="0" applyAlignment="0" applyProtection="0"/>
    <xf numFmtId="0" fontId="54" fillId="20" borderId="0" applyNumberFormat="0" applyBorder="0" applyAlignment="0" applyProtection="0"/>
    <xf numFmtId="0" fontId="53" fillId="14"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8" fillId="18"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2" fillId="18"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6" fillId="0" borderId="0" applyNumberFormat="0" applyFill="0" applyBorder="0" applyAlignment="0" applyProtection="0"/>
    <xf numFmtId="0" fontId="54" fillId="20"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72" fillId="20" borderId="0" applyNumberFormat="0" applyBorder="0" applyAlignment="0" applyProtection="0"/>
    <xf numFmtId="0" fontId="58" fillId="14" borderId="0" applyNumberFormat="0" applyBorder="0" applyAlignment="0" applyProtection="0"/>
    <xf numFmtId="0" fontId="82" fillId="0" borderId="0" applyNumberFormat="0" applyFill="0" applyBorder="0" applyAlignment="0" applyProtection="0"/>
    <xf numFmtId="0" fontId="54" fillId="20" borderId="0" applyNumberFormat="0" applyBorder="0" applyAlignment="0" applyProtection="0"/>
    <xf numFmtId="0" fontId="61" fillId="20" borderId="0" applyNumberFormat="0" applyBorder="0" applyAlignment="0" applyProtection="0"/>
    <xf numFmtId="0" fontId="9" fillId="0" borderId="0" applyFont="0" applyFill="0" applyBorder="0" applyAlignment="0" applyProtection="0"/>
    <xf numFmtId="0" fontId="69"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9" fillId="10" borderId="0" applyNumberFormat="0" applyBorder="0" applyAlignment="0" applyProtection="0"/>
    <xf numFmtId="0" fontId="58" fillId="14" borderId="0" applyNumberFormat="0" applyBorder="0" applyAlignment="0" applyProtection="0"/>
    <xf numFmtId="0" fontId="61" fillId="15" borderId="0" applyNumberFormat="0" applyBorder="0" applyAlignment="0" applyProtection="0"/>
    <xf numFmtId="0" fontId="78" fillId="3" borderId="4" applyNumberFormat="0" applyAlignment="0" applyProtection="0"/>
    <xf numFmtId="0" fontId="54" fillId="20"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54" fillId="15" borderId="0" applyNumberFormat="0" applyBorder="0" applyAlignment="0" applyProtection="0"/>
    <xf numFmtId="0" fontId="75" fillId="0" borderId="10" applyNumberFormat="0" applyFill="0" applyAlignment="0" applyProtection="0"/>
    <xf numFmtId="0" fontId="54" fillId="20" borderId="0" applyNumberFormat="0" applyBorder="0" applyAlignment="0" applyProtection="0"/>
    <xf numFmtId="0" fontId="59" fillId="25" borderId="0" applyNumberFormat="0" applyBorder="0" applyAlignment="0" applyProtection="0"/>
    <xf numFmtId="0" fontId="53" fillId="14" borderId="0" applyNumberFormat="0" applyBorder="0" applyAlignment="0" applyProtection="0"/>
    <xf numFmtId="0" fontId="56" fillId="0" borderId="0" applyNumberFormat="0" applyFill="0" applyBorder="0" applyAlignment="0" applyProtection="0"/>
    <xf numFmtId="0" fontId="54" fillId="20" borderId="0" applyNumberFormat="0" applyBorder="0" applyAlignment="0" applyProtection="0"/>
    <xf numFmtId="0" fontId="61" fillId="15" borderId="0" applyNumberFormat="0" applyBorder="0" applyAlignment="0" applyProtection="0"/>
    <xf numFmtId="0" fontId="52" fillId="14" borderId="0" applyNumberFormat="0" applyBorder="0" applyAlignment="0" applyProtection="0"/>
    <xf numFmtId="0" fontId="73" fillId="15" borderId="0" applyNumberFormat="0" applyBorder="0" applyAlignment="0" applyProtection="0"/>
    <xf numFmtId="0" fontId="59" fillId="25" borderId="0" applyNumberFormat="0" applyBorder="0" applyAlignment="0" applyProtection="0"/>
    <xf numFmtId="0" fontId="56" fillId="0" borderId="0" applyNumberFormat="0" applyFill="0" applyBorder="0" applyAlignment="0" applyProtection="0"/>
    <xf numFmtId="0" fontId="54" fillId="20" borderId="0" applyNumberFormat="0" applyBorder="0" applyAlignment="0" applyProtection="0"/>
    <xf numFmtId="0" fontId="3" fillId="13" borderId="0" applyNumberFormat="0" applyBorder="0" applyAlignment="0" applyProtection="0"/>
    <xf numFmtId="0" fontId="84" fillId="14" borderId="0" applyNumberFormat="0" applyBorder="0" applyAlignment="0" applyProtection="0"/>
    <xf numFmtId="0" fontId="85" fillId="25" borderId="0" applyNumberFormat="0" applyBorder="0" applyAlignment="0" applyProtection="0"/>
    <xf numFmtId="0" fontId="56" fillId="0" borderId="0" applyNumberFormat="0" applyFill="0" applyBorder="0" applyAlignment="0" applyProtection="0"/>
    <xf numFmtId="0" fontId="54" fillId="20" borderId="0" applyNumberFormat="0" applyBorder="0" applyAlignment="0" applyProtection="0"/>
    <xf numFmtId="0" fontId="54" fillId="15" borderId="0" applyNumberFormat="0" applyBorder="0" applyAlignment="0" applyProtection="0"/>
    <xf numFmtId="0" fontId="74" fillId="0" borderId="0">
      <alignment/>
      <protection/>
    </xf>
    <xf numFmtId="0" fontId="54" fillId="20" borderId="0" applyNumberFormat="0" applyBorder="0" applyAlignment="0" applyProtection="0"/>
    <xf numFmtId="0" fontId="61" fillId="15"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9" fillId="0" borderId="0">
      <alignment/>
      <protection/>
    </xf>
    <xf numFmtId="0" fontId="72" fillId="20" borderId="0" applyNumberFormat="0" applyBorder="0" applyAlignment="0" applyProtection="0"/>
    <xf numFmtId="0" fontId="59" fillId="11" borderId="0" applyNumberFormat="0" applyBorder="0" applyAlignment="0" applyProtection="0"/>
    <xf numFmtId="0" fontId="77" fillId="5" borderId="0" applyNumberFormat="0" applyBorder="0" applyAlignment="0" applyProtection="0"/>
    <xf numFmtId="0" fontId="58" fillId="14" borderId="0" applyNumberFormat="0" applyBorder="0" applyAlignment="0" applyProtection="0"/>
    <xf numFmtId="0" fontId="59" fillId="6" borderId="0" applyNumberFormat="0" applyBorder="0" applyAlignment="0" applyProtection="0"/>
    <xf numFmtId="0" fontId="53" fillId="14" borderId="0" applyNumberFormat="0" applyBorder="0" applyAlignment="0" applyProtection="0"/>
    <xf numFmtId="0" fontId="54" fillId="20" borderId="0" applyNumberFormat="0" applyBorder="0" applyAlignment="0" applyProtection="0"/>
    <xf numFmtId="0" fontId="61" fillId="15" borderId="0" applyNumberFormat="0" applyBorder="0" applyAlignment="0" applyProtection="0"/>
    <xf numFmtId="0" fontId="54" fillId="20" borderId="0" applyNumberFormat="0" applyBorder="0" applyAlignment="0" applyProtection="0"/>
    <xf numFmtId="0" fontId="53" fillId="14"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80" fillId="21" borderId="0" applyNumberFormat="0" applyBorder="0" applyAlignment="0" applyProtection="0"/>
    <xf numFmtId="0" fontId="9" fillId="0" borderId="0">
      <alignment vertical="center"/>
      <protection/>
    </xf>
    <xf numFmtId="0" fontId="54" fillId="20" borderId="0" applyNumberFormat="0" applyBorder="0" applyAlignment="0" applyProtection="0"/>
    <xf numFmtId="0" fontId="73" fillId="15" borderId="0" applyNumberFormat="0" applyBorder="0" applyAlignment="0" applyProtection="0"/>
    <xf numFmtId="0" fontId="58" fillId="14" borderId="0" applyNumberFormat="0" applyBorder="0" applyAlignment="0" applyProtection="0"/>
    <xf numFmtId="0" fontId="80" fillId="28"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73" fillId="20" borderId="0" applyNumberFormat="0" applyBorder="0" applyAlignment="0" applyProtection="0"/>
    <xf numFmtId="0" fontId="59" fillId="9" borderId="0" applyNumberFormat="0" applyBorder="0" applyAlignment="0" applyProtection="0"/>
    <xf numFmtId="0" fontId="117" fillId="19" borderId="9" applyNumberFormat="0" applyAlignment="0" applyProtection="0"/>
    <xf numFmtId="0" fontId="54" fillId="20" borderId="0" applyNumberFormat="0" applyBorder="0" applyAlignment="0" applyProtection="0"/>
    <xf numFmtId="0" fontId="54" fillId="20" borderId="0" applyNumberFormat="0" applyBorder="0" applyAlignment="0" applyProtection="0"/>
    <xf numFmtId="0" fontId="61" fillId="15" borderId="0" applyNumberFormat="0" applyBorder="0" applyAlignment="0" applyProtection="0"/>
    <xf numFmtId="0" fontId="54" fillId="20" borderId="0" applyNumberFormat="0" applyBorder="0" applyAlignment="0" applyProtection="0"/>
    <xf numFmtId="0" fontId="59" fillId="16"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65" fillId="0" borderId="12" applyNumberFormat="0" applyFill="0" applyAlignment="0" applyProtection="0"/>
    <xf numFmtId="0" fontId="54" fillId="15" borderId="0" applyNumberFormat="0" applyBorder="0" applyAlignment="0" applyProtection="0"/>
    <xf numFmtId="0" fontId="53" fillId="14" borderId="0" applyNumberFormat="0" applyBorder="0" applyAlignment="0" applyProtection="0"/>
    <xf numFmtId="0" fontId="59" fillId="6" borderId="0" applyNumberFormat="0" applyBorder="0" applyAlignment="0" applyProtection="0"/>
    <xf numFmtId="0" fontId="59" fillId="11"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9" fillId="0" borderId="0">
      <alignment vertical="center"/>
      <protection/>
    </xf>
    <xf numFmtId="0" fontId="54" fillId="20" borderId="0" applyNumberFormat="0" applyBorder="0" applyAlignment="0" applyProtection="0"/>
    <xf numFmtId="0" fontId="78" fillId="3" borderId="4" applyNumberFormat="0" applyAlignment="0" applyProtection="0"/>
    <xf numFmtId="0" fontId="53" fillId="14"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9" fillId="16"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2" fillId="18" borderId="0" applyNumberFormat="0" applyBorder="0" applyAlignment="0" applyProtection="0"/>
    <xf numFmtId="0" fontId="54" fillId="20" borderId="0" applyNumberFormat="0" applyBorder="0" applyAlignment="0" applyProtection="0"/>
    <xf numFmtId="0" fontId="61" fillId="15" borderId="0" applyNumberFormat="0" applyBorder="0" applyAlignment="0" applyProtection="0"/>
    <xf numFmtId="0" fontId="58" fillId="14" borderId="0" applyNumberFormat="0" applyBorder="0" applyAlignment="0" applyProtection="0"/>
    <xf numFmtId="0" fontId="69" fillId="20" borderId="0" applyNumberFormat="0" applyBorder="0" applyAlignment="0" applyProtection="0"/>
    <xf numFmtId="0" fontId="78" fillId="3" borderId="4" applyNumberFormat="0" applyAlignment="0" applyProtection="0"/>
    <xf numFmtId="0" fontId="3" fillId="17" borderId="0" applyNumberFormat="0" applyBorder="0" applyAlignment="0" applyProtection="0"/>
    <xf numFmtId="0" fontId="61" fillId="15" borderId="0" applyNumberFormat="0" applyBorder="0" applyAlignment="0" applyProtection="0"/>
    <xf numFmtId="0" fontId="59" fillId="8" borderId="0" applyNumberFormat="0" applyBorder="0" applyAlignment="0" applyProtection="0"/>
    <xf numFmtId="0" fontId="73" fillId="15" borderId="0" applyNumberFormat="0" applyBorder="0" applyAlignment="0" applyProtection="0"/>
    <xf numFmtId="0" fontId="57" fillId="19" borderId="9" applyNumberFormat="0" applyAlignment="0" applyProtection="0"/>
    <xf numFmtId="0" fontId="3" fillId="18" borderId="0" applyNumberFormat="0" applyBorder="0" applyAlignment="0" applyProtection="0"/>
    <xf numFmtId="0" fontId="73" fillId="15" borderId="0" applyNumberFormat="0" applyBorder="0" applyAlignment="0" applyProtection="0"/>
    <xf numFmtId="43" fontId="9" fillId="0" borderId="0" applyFont="0" applyFill="0" applyBorder="0" applyAlignment="0" applyProtection="0"/>
    <xf numFmtId="0" fontId="8" fillId="0" borderId="8" applyNumberFormat="0" applyFill="0" applyAlignment="0" applyProtection="0"/>
    <xf numFmtId="0" fontId="80" fillId="29" borderId="0" applyNumberFormat="0" applyBorder="0" applyAlignment="0" applyProtection="0"/>
    <xf numFmtId="0" fontId="54" fillId="20" borderId="0" applyNumberFormat="0" applyBorder="0" applyAlignment="0" applyProtection="0"/>
    <xf numFmtId="0" fontId="58" fillId="18" borderId="0" applyNumberFormat="0" applyBorder="0" applyAlignment="0" applyProtection="0"/>
    <xf numFmtId="0" fontId="58" fillId="14" borderId="0" applyNumberFormat="0" applyBorder="0" applyAlignment="0" applyProtection="0"/>
    <xf numFmtId="0" fontId="9" fillId="0" borderId="0">
      <alignment vertical="center"/>
      <protection/>
    </xf>
    <xf numFmtId="0" fontId="65" fillId="0" borderId="12" applyNumberFormat="0" applyFill="0" applyAlignment="0" applyProtection="0"/>
    <xf numFmtId="0" fontId="73" fillId="15"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61" fillId="15" borderId="0" applyNumberFormat="0" applyBorder="0" applyAlignment="0" applyProtection="0"/>
    <xf numFmtId="0" fontId="54" fillId="20" borderId="0" applyNumberFormat="0" applyBorder="0" applyAlignment="0" applyProtection="0"/>
    <xf numFmtId="0" fontId="59" fillId="6" borderId="0" applyNumberFormat="0" applyBorder="0" applyAlignment="0" applyProtection="0"/>
    <xf numFmtId="0" fontId="54" fillId="20" borderId="0" applyNumberFormat="0" applyBorder="0" applyAlignment="0" applyProtection="0"/>
    <xf numFmtId="0" fontId="61" fillId="15"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3" fillId="25" borderId="0" applyNumberFormat="0" applyBorder="0" applyAlignment="0" applyProtection="0"/>
    <xf numFmtId="0" fontId="54" fillId="20" borderId="0" applyNumberFormat="0" applyBorder="0" applyAlignment="0" applyProtection="0"/>
    <xf numFmtId="0" fontId="61" fillId="15" borderId="0" applyNumberFormat="0" applyBorder="0" applyAlignment="0" applyProtection="0"/>
    <xf numFmtId="0" fontId="78" fillId="3" borderId="4" applyNumberFormat="0" applyAlignment="0" applyProtection="0"/>
    <xf numFmtId="0" fontId="79" fillId="0" borderId="0">
      <alignment/>
      <protection/>
    </xf>
    <xf numFmtId="0" fontId="61" fillId="15" borderId="0" applyNumberFormat="0" applyBorder="0" applyAlignment="0" applyProtection="0"/>
    <xf numFmtId="0" fontId="58" fillId="14" borderId="0" applyNumberFormat="0" applyBorder="0" applyAlignment="0" applyProtection="0"/>
    <xf numFmtId="0" fontId="53" fillId="14" borderId="0" applyNumberFormat="0" applyBorder="0" applyAlignment="0" applyProtection="0"/>
    <xf numFmtId="0" fontId="61" fillId="20" borderId="0" applyNumberFormat="0" applyBorder="0" applyAlignment="0" applyProtection="0"/>
    <xf numFmtId="0" fontId="71" fillId="0" borderId="7" applyNumberFormat="0" applyFill="0" applyAlignment="0" applyProtection="0"/>
    <xf numFmtId="0" fontId="73" fillId="15" borderId="0" applyNumberFormat="0" applyBorder="0" applyAlignment="0" applyProtection="0"/>
    <xf numFmtId="0" fontId="54" fillId="15" borderId="0" applyNumberFormat="0" applyBorder="0" applyAlignment="0" applyProtection="0"/>
    <xf numFmtId="0" fontId="59" fillId="8" borderId="0" applyNumberFormat="0" applyBorder="0" applyAlignment="0" applyProtection="0"/>
    <xf numFmtId="0" fontId="54" fillId="15" borderId="0" applyNumberFormat="0" applyBorder="0" applyAlignment="0" applyProtection="0"/>
    <xf numFmtId="0" fontId="58" fillId="14" borderId="0" applyNumberFormat="0" applyBorder="0" applyAlignment="0" applyProtection="0"/>
    <xf numFmtId="0" fontId="69" fillId="20" borderId="0" applyNumberFormat="0" applyBorder="0" applyAlignment="0" applyProtection="0"/>
    <xf numFmtId="0" fontId="54" fillId="15" borderId="0" applyNumberFormat="0" applyBorder="0" applyAlignment="0" applyProtection="0"/>
    <xf numFmtId="0" fontId="58" fillId="14" borderId="0" applyNumberFormat="0" applyBorder="0" applyAlignment="0" applyProtection="0"/>
    <xf numFmtId="0" fontId="58" fillId="18" borderId="0" applyNumberFormat="0" applyBorder="0" applyAlignment="0" applyProtection="0"/>
    <xf numFmtId="0" fontId="69" fillId="20" borderId="0" applyNumberFormat="0" applyBorder="0" applyAlignment="0" applyProtection="0"/>
    <xf numFmtId="0" fontId="58" fillId="14" borderId="0" applyNumberFormat="0" applyBorder="0" applyAlignment="0" applyProtection="0"/>
    <xf numFmtId="0" fontId="72" fillId="20" borderId="0" applyNumberFormat="0" applyBorder="0" applyAlignment="0" applyProtection="0"/>
    <xf numFmtId="0" fontId="73" fillId="15" borderId="0" applyNumberFormat="0" applyBorder="0" applyAlignment="0" applyProtection="0"/>
    <xf numFmtId="0" fontId="54" fillId="20" borderId="0" applyNumberFormat="0" applyBorder="0" applyAlignment="0" applyProtection="0"/>
    <xf numFmtId="0" fontId="54" fillId="15"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15" borderId="0" applyNumberFormat="0" applyBorder="0" applyAlignment="0" applyProtection="0"/>
    <xf numFmtId="0" fontId="57" fillId="19" borderId="9" applyNumberFormat="0" applyAlignment="0" applyProtection="0"/>
    <xf numFmtId="0" fontId="58" fillId="14" borderId="0" applyNumberFormat="0" applyBorder="0" applyAlignment="0" applyProtection="0"/>
    <xf numFmtId="0" fontId="54" fillId="15" borderId="0" applyNumberFormat="0" applyBorder="0" applyAlignment="0" applyProtection="0"/>
    <xf numFmtId="0" fontId="9" fillId="31" borderId="0" applyNumberFormat="0" applyFont="0" applyBorder="0" applyAlignment="0" applyProtection="0"/>
    <xf numFmtId="0" fontId="54" fillId="20" borderId="0" applyNumberFormat="0" applyBorder="0" applyAlignment="0" applyProtection="0"/>
    <xf numFmtId="0" fontId="54" fillId="15" borderId="0" applyNumberFormat="0" applyBorder="0" applyAlignment="0" applyProtection="0"/>
    <xf numFmtId="0" fontId="75" fillId="0" borderId="0" applyNumberFormat="0" applyFill="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73" fillId="15" borderId="0" applyNumberFormat="0" applyBorder="0" applyAlignment="0" applyProtection="0"/>
    <xf numFmtId="0" fontId="54" fillId="15" borderId="0" applyNumberFormat="0" applyBorder="0" applyAlignment="0" applyProtection="0"/>
    <xf numFmtId="0" fontId="53" fillId="14"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15" borderId="0" applyNumberFormat="0" applyBorder="0" applyAlignment="0" applyProtection="0"/>
    <xf numFmtId="0" fontId="54" fillId="20" borderId="0" applyNumberFormat="0" applyBorder="0" applyAlignment="0" applyProtection="0"/>
    <xf numFmtId="0" fontId="52" fillId="18"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69" fillId="20" borderId="0" applyNumberFormat="0" applyBorder="0" applyAlignment="0" applyProtection="0"/>
    <xf numFmtId="0" fontId="54" fillId="20" borderId="0" applyNumberFormat="0" applyBorder="0" applyAlignment="0" applyProtection="0"/>
    <xf numFmtId="0" fontId="64" fillId="14" borderId="0" applyNumberFormat="0" applyBorder="0" applyAlignment="0" applyProtection="0"/>
    <xf numFmtId="0" fontId="67" fillId="0" borderId="0" applyNumberFormat="0" applyFill="0" applyBorder="0" applyAlignment="0" applyProtection="0"/>
    <xf numFmtId="0" fontId="51" fillId="2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8" fillId="18" borderId="0" applyNumberFormat="0" applyBorder="0" applyAlignment="0" applyProtection="0"/>
    <xf numFmtId="0" fontId="54" fillId="20" borderId="0" applyNumberFormat="0" applyBorder="0" applyAlignment="0" applyProtection="0"/>
    <xf numFmtId="41" fontId="9" fillId="0" borderId="0" applyFont="0" applyFill="0" applyBorder="0" applyAlignment="0" applyProtection="0"/>
    <xf numFmtId="0" fontId="3" fillId="23" borderId="0" applyNumberFormat="0" applyBorder="0" applyAlignment="0" applyProtection="0"/>
    <xf numFmtId="0" fontId="54" fillId="20" borderId="0" applyNumberFormat="0" applyBorder="0" applyAlignment="0" applyProtection="0"/>
    <xf numFmtId="0" fontId="21" fillId="0" borderId="0">
      <alignment/>
      <protection/>
    </xf>
    <xf numFmtId="0" fontId="73" fillId="15" borderId="0" applyNumberFormat="0" applyBorder="0" applyAlignment="0" applyProtection="0"/>
    <xf numFmtId="0" fontId="73" fillId="15"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4" fillId="15" borderId="0" applyNumberFormat="0" applyBorder="0" applyAlignment="0" applyProtection="0"/>
    <xf numFmtId="0" fontId="73" fillId="15"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196" fontId="9" fillId="0" borderId="0" applyFont="0" applyFill="0" applyBorder="0" applyAlignment="0" applyProtection="0"/>
    <xf numFmtId="0" fontId="54" fillId="20" borderId="0" applyNumberFormat="0" applyBorder="0" applyAlignment="0" applyProtection="0"/>
    <xf numFmtId="0" fontId="69" fillId="20" borderId="0" applyNumberFormat="0" applyBorder="0" applyAlignment="0" applyProtection="0"/>
    <xf numFmtId="0" fontId="78" fillId="3" borderId="4" applyNumberFormat="0" applyAlignment="0" applyProtection="0"/>
    <xf numFmtId="0" fontId="3" fillId="0" borderId="0">
      <alignment vertical="center"/>
      <protection/>
    </xf>
    <xf numFmtId="0" fontId="54" fillId="20"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9" fillId="7" borderId="0" applyNumberFormat="0" applyBorder="0" applyAlignment="0" applyProtection="0"/>
    <xf numFmtId="0" fontId="3" fillId="0" borderId="0">
      <alignment vertical="center"/>
      <protection/>
    </xf>
    <xf numFmtId="187" fontId="97" fillId="0" borderId="0" applyFill="0" applyBorder="0" applyAlignment="0">
      <protection/>
    </xf>
    <xf numFmtId="0" fontId="52" fillId="18" borderId="0" applyNumberFormat="0" applyBorder="0" applyAlignment="0" applyProtection="0"/>
    <xf numFmtId="0" fontId="54" fillId="15" borderId="0" applyNumberFormat="0" applyBorder="0" applyAlignment="0" applyProtection="0"/>
    <xf numFmtId="0" fontId="69" fillId="20" borderId="0" applyNumberFormat="0" applyBorder="0" applyAlignment="0" applyProtection="0"/>
    <xf numFmtId="0" fontId="9" fillId="2" borderId="1" applyNumberFormat="0" applyFont="0" applyAlignment="0" applyProtection="0"/>
    <xf numFmtId="0" fontId="73" fillId="15"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54" fillId="15" borderId="0" applyNumberFormat="0" applyBorder="0" applyAlignment="0" applyProtection="0"/>
    <xf numFmtId="0" fontId="58" fillId="14"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9" fillId="7" borderId="0" applyNumberFormat="0" applyBorder="0" applyAlignment="0" applyProtection="0"/>
    <xf numFmtId="0" fontId="9" fillId="0" borderId="0">
      <alignment vertical="center"/>
      <protection/>
    </xf>
    <xf numFmtId="0" fontId="58" fillId="18" borderId="0" applyNumberFormat="0" applyBorder="0" applyAlignment="0" applyProtection="0"/>
    <xf numFmtId="0" fontId="58" fillId="14" borderId="0" applyNumberFormat="0" applyBorder="0" applyAlignment="0" applyProtection="0"/>
    <xf numFmtId="0" fontId="59" fillId="10" borderId="0" applyNumberFormat="0" applyBorder="0" applyAlignment="0" applyProtection="0"/>
    <xf numFmtId="0" fontId="54" fillId="20" borderId="0" applyNumberFormat="0" applyBorder="0" applyAlignment="0" applyProtection="0"/>
    <xf numFmtId="0" fontId="3" fillId="3" borderId="0" applyNumberFormat="0" applyBorder="0" applyAlignment="0" applyProtection="0"/>
    <xf numFmtId="0" fontId="54" fillId="20" borderId="0" applyNumberFormat="0" applyBorder="0" applyAlignment="0" applyProtection="0"/>
    <xf numFmtId="0" fontId="8" fillId="0" borderId="8" applyNumberFormat="0" applyFill="0" applyAlignment="0" applyProtection="0"/>
    <xf numFmtId="0" fontId="54" fillId="20" borderId="0" applyNumberFormat="0" applyBorder="0" applyAlignment="0" applyProtection="0"/>
    <xf numFmtId="0" fontId="72" fillId="20" borderId="0" applyNumberFormat="0" applyBorder="0" applyAlignment="0" applyProtection="0"/>
    <xf numFmtId="0" fontId="54" fillId="20" borderId="0" applyNumberFormat="0" applyBorder="0" applyAlignment="0" applyProtection="0"/>
    <xf numFmtId="43" fontId="9" fillId="0" borderId="0" applyFont="0" applyFill="0" applyBorder="0" applyAlignment="0" applyProtection="0"/>
    <xf numFmtId="0" fontId="54" fillId="20" borderId="0" applyNumberFormat="0" applyBorder="0" applyAlignment="0" applyProtection="0"/>
    <xf numFmtId="0" fontId="66" fillId="18"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53"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2" fillId="14" borderId="0" applyNumberFormat="0" applyBorder="0" applyAlignment="0" applyProtection="0"/>
    <xf numFmtId="0" fontId="61" fillId="15" borderId="0" applyNumberFormat="0" applyBorder="0" applyAlignment="0" applyProtection="0"/>
    <xf numFmtId="0" fontId="54" fillId="20" borderId="0" applyNumberFormat="0" applyBorder="0" applyAlignment="0" applyProtection="0"/>
    <xf numFmtId="0" fontId="73" fillId="15" borderId="0" applyNumberFormat="0" applyBorder="0" applyAlignment="0" applyProtection="0"/>
    <xf numFmtId="0" fontId="54" fillId="15" borderId="0" applyNumberFormat="0" applyBorder="0" applyAlignment="0" applyProtection="0"/>
    <xf numFmtId="0" fontId="52" fillId="18" borderId="0" applyNumberFormat="0" applyBorder="0" applyAlignment="0" applyProtection="0"/>
    <xf numFmtId="0" fontId="69" fillId="20" borderId="0" applyNumberFormat="0" applyBorder="0" applyAlignment="0" applyProtection="0"/>
    <xf numFmtId="0" fontId="58" fillId="14" borderId="0" applyNumberFormat="0" applyBorder="0" applyAlignment="0" applyProtection="0"/>
    <xf numFmtId="0" fontId="61" fillId="15" borderId="0" applyNumberFormat="0" applyBorder="0" applyAlignment="0" applyProtection="0"/>
    <xf numFmtId="0" fontId="53" fillId="18" borderId="0" applyNumberFormat="0" applyBorder="0" applyAlignment="0" applyProtection="0"/>
    <xf numFmtId="0" fontId="91" fillId="30" borderId="13">
      <alignment/>
      <protection locked="0"/>
    </xf>
    <xf numFmtId="0" fontId="54" fillId="15"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53" fillId="14"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88" fillId="0" borderId="0">
      <alignment/>
      <protection/>
    </xf>
    <xf numFmtId="0" fontId="9" fillId="0" borderId="0">
      <alignment vertical="center"/>
      <protection/>
    </xf>
    <xf numFmtId="0" fontId="58" fillId="14"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61" fillId="20" borderId="0" applyNumberFormat="0" applyBorder="0" applyAlignment="0" applyProtection="0"/>
    <xf numFmtId="0" fontId="54" fillId="20" borderId="0" applyNumberFormat="0" applyBorder="0" applyAlignment="0" applyProtection="0"/>
    <xf numFmtId="0" fontId="73" fillId="15"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5" fillId="4" borderId="5" applyNumberFormat="0" applyAlignment="0" applyProtection="0"/>
    <xf numFmtId="0" fontId="54" fillId="20" borderId="0" applyNumberFormat="0" applyBorder="0" applyAlignment="0" applyProtection="0"/>
    <xf numFmtId="0" fontId="59" fillId="16" borderId="0" applyNumberFormat="0" applyBorder="0" applyAlignment="0" applyProtection="0"/>
    <xf numFmtId="0" fontId="3" fillId="14" borderId="0" applyNumberFormat="0" applyBorder="0" applyAlignment="0" applyProtection="0"/>
    <xf numFmtId="0" fontId="99" fillId="4" borderId="5" applyNumberFormat="0" applyAlignment="0" applyProtection="0"/>
    <xf numFmtId="0" fontId="54" fillId="20" borderId="0" applyNumberFormat="0" applyBorder="0" applyAlignment="0" applyProtection="0"/>
    <xf numFmtId="0" fontId="59" fillId="8" borderId="0" applyNumberFormat="0" applyBorder="0" applyAlignment="0" applyProtection="0"/>
    <xf numFmtId="0" fontId="59" fillId="10" borderId="0" applyNumberFormat="0" applyBorder="0" applyAlignment="0" applyProtection="0"/>
    <xf numFmtId="0" fontId="72" fillId="20" borderId="0" applyNumberFormat="0" applyBorder="0" applyAlignment="0" applyProtection="0"/>
    <xf numFmtId="0" fontId="52" fillId="14" borderId="0" applyNumberFormat="0" applyBorder="0" applyAlignment="0" applyProtection="0"/>
    <xf numFmtId="0" fontId="54" fillId="20" borderId="0" applyNumberFormat="0" applyBorder="0" applyAlignment="0" applyProtection="0"/>
    <xf numFmtId="0" fontId="55" fillId="4" borderId="5" applyNumberFormat="0" applyAlignment="0" applyProtection="0"/>
    <xf numFmtId="0" fontId="3" fillId="14"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15"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7" fillId="19" borderId="9" applyNumberFormat="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9" fillId="0" borderId="0">
      <alignment/>
      <protection/>
    </xf>
    <xf numFmtId="0" fontId="74" fillId="0" borderId="0">
      <alignment/>
      <protection/>
    </xf>
    <xf numFmtId="0" fontId="52" fillId="18" borderId="0" applyNumberFormat="0" applyBorder="0" applyAlignment="0" applyProtection="0"/>
    <xf numFmtId="0" fontId="59" fillId="10" borderId="0" applyNumberFormat="0" applyBorder="0" applyAlignment="0" applyProtection="0"/>
    <xf numFmtId="0" fontId="59" fillId="9" borderId="0" applyNumberFormat="0" applyBorder="0" applyAlignment="0" applyProtection="0"/>
    <xf numFmtId="0" fontId="55" fillId="4" borderId="5" applyNumberFormat="0" applyAlignment="0" applyProtection="0"/>
    <xf numFmtId="0" fontId="58" fillId="14" borderId="0" applyNumberFormat="0" applyBorder="0" applyAlignment="0" applyProtection="0"/>
    <xf numFmtId="0" fontId="64" fillId="14" borderId="0" applyNumberFormat="0" applyBorder="0" applyAlignment="0" applyProtection="0"/>
    <xf numFmtId="0" fontId="58" fillId="14" borderId="0" applyNumberFormat="0" applyBorder="0" applyAlignment="0" applyProtection="0"/>
    <xf numFmtId="0" fontId="105" fillId="5" borderId="0" applyNumberFormat="0" applyBorder="0" applyAlignment="0" applyProtection="0"/>
    <xf numFmtId="0" fontId="80" fillId="7"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8" fillId="0" borderId="8" applyNumberFormat="0" applyFill="0" applyAlignment="0" applyProtection="0"/>
    <xf numFmtId="0" fontId="59" fillId="9" borderId="0" applyNumberFormat="0" applyBorder="0" applyAlignment="0" applyProtection="0"/>
    <xf numFmtId="0" fontId="59" fillId="9" borderId="0" applyNumberFormat="0" applyBorder="0" applyAlignment="0" applyProtection="0"/>
    <xf numFmtId="0" fontId="54" fillId="15" borderId="0" applyNumberFormat="0" applyBorder="0" applyAlignment="0" applyProtection="0"/>
    <xf numFmtId="0" fontId="59" fillId="8"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3" fillId="15"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3" fillId="1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9" fillId="0" borderId="0">
      <alignment/>
      <protection/>
    </xf>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69" fillId="20" borderId="0" applyNumberFormat="0" applyBorder="0" applyAlignment="0" applyProtection="0"/>
    <xf numFmtId="0" fontId="58" fillId="14" borderId="0" applyNumberFormat="0" applyBorder="0" applyAlignment="0" applyProtection="0"/>
    <xf numFmtId="0" fontId="57" fillId="19" borderId="9" applyNumberFormat="0" applyAlignment="0" applyProtection="0"/>
    <xf numFmtId="0" fontId="58" fillId="14"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64" fillId="14" borderId="0" applyNumberFormat="0" applyBorder="0" applyAlignment="0" applyProtection="0"/>
    <xf numFmtId="41" fontId="9" fillId="0" borderId="0" applyFont="0" applyFill="0" applyBorder="0" applyAlignment="0" applyProtection="0"/>
    <xf numFmtId="0" fontId="3" fillId="15" borderId="0" applyNumberFormat="0" applyBorder="0" applyAlignment="0" applyProtection="0"/>
    <xf numFmtId="0" fontId="54" fillId="20" borderId="0" applyNumberFormat="0" applyBorder="0" applyAlignment="0" applyProtection="0"/>
    <xf numFmtId="0" fontId="59" fillId="21" borderId="0" applyNumberFormat="0" applyBorder="0" applyAlignment="0" applyProtection="0"/>
    <xf numFmtId="0" fontId="54" fillId="20" borderId="0" applyNumberFormat="0" applyBorder="0" applyAlignment="0" applyProtection="0"/>
    <xf numFmtId="0" fontId="69" fillId="20"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9" fillId="0" borderId="0">
      <alignment vertical="center"/>
      <protection/>
    </xf>
    <xf numFmtId="0" fontId="52" fillId="18" borderId="0" applyNumberFormat="0" applyBorder="0" applyAlignment="0" applyProtection="0"/>
    <xf numFmtId="0" fontId="53" fillId="18" borderId="0" applyNumberFormat="0" applyBorder="0" applyAlignment="0" applyProtection="0"/>
    <xf numFmtId="0" fontId="3"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14" borderId="0" applyNumberFormat="0" applyBorder="0" applyAlignment="0" applyProtection="0"/>
    <xf numFmtId="0" fontId="54" fillId="20" borderId="0" applyNumberFormat="0" applyBorder="0" applyAlignment="0" applyProtection="0"/>
    <xf numFmtId="0" fontId="67" fillId="0" borderId="0" applyNumberFormat="0" applyFill="0" applyBorder="0" applyAlignment="0" applyProtection="0"/>
    <xf numFmtId="0" fontId="53" fillId="14"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73" fillId="15"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63" fillId="0" borderId="0" applyNumberFormat="0" applyFill="0" applyBorder="0" applyAlignment="0" applyProtection="0"/>
    <xf numFmtId="0" fontId="57" fillId="19" borderId="9" applyNumberFormat="0" applyAlignment="0" applyProtection="0"/>
    <xf numFmtId="0" fontId="9" fillId="31" borderId="0" applyNumberFormat="0" applyFon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18" borderId="0" applyNumberFormat="0" applyBorder="0" applyAlignment="0" applyProtection="0"/>
    <xf numFmtId="0" fontId="58" fillId="14" borderId="0" applyNumberFormat="0" applyBorder="0" applyAlignment="0" applyProtection="0"/>
    <xf numFmtId="0" fontId="52" fillId="14"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61" fillId="20" borderId="0" applyNumberFormat="0" applyBorder="0" applyAlignment="0" applyProtection="0"/>
    <xf numFmtId="0" fontId="58" fillId="14" borderId="0" applyNumberFormat="0" applyBorder="0" applyAlignment="0" applyProtection="0"/>
    <xf numFmtId="0" fontId="9" fillId="0" borderId="0">
      <alignment/>
      <protection/>
    </xf>
    <xf numFmtId="176" fontId="9" fillId="0" borderId="0" applyFont="0" applyFill="0" applyBorder="0" applyAlignment="0" applyProtection="0"/>
    <xf numFmtId="0" fontId="58" fillId="14" borderId="0" applyNumberFormat="0" applyBorder="0" applyAlignment="0" applyProtection="0"/>
    <xf numFmtId="0" fontId="61" fillId="20" borderId="0" applyNumberFormat="0" applyBorder="0" applyAlignment="0" applyProtection="0"/>
    <xf numFmtId="0" fontId="3" fillId="25" borderId="0" applyNumberFormat="0" applyBorder="0" applyAlignment="0" applyProtection="0"/>
    <xf numFmtId="0" fontId="69" fillId="20" borderId="0" applyNumberFormat="0" applyBorder="0" applyAlignment="0" applyProtection="0"/>
    <xf numFmtId="0" fontId="59" fillId="9" borderId="0" applyNumberFormat="0" applyBorder="0" applyAlignment="0" applyProtection="0"/>
    <xf numFmtId="0" fontId="54" fillId="20" borderId="0" applyNumberFormat="0" applyBorder="0" applyAlignment="0" applyProtection="0"/>
    <xf numFmtId="0" fontId="69"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61" fillId="20" borderId="0" applyNumberFormat="0" applyBorder="0" applyAlignment="0" applyProtection="0"/>
    <xf numFmtId="0" fontId="59" fillId="10"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54" fillId="15" borderId="0" applyNumberFormat="0" applyBorder="0" applyAlignment="0" applyProtection="0"/>
    <xf numFmtId="0" fontId="52" fillId="18" borderId="0" applyNumberFormat="0" applyBorder="0" applyAlignment="0" applyProtection="0"/>
    <xf numFmtId="0" fontId="58" fillId="14" borderId="0" applyNumberFormat="0" applyBorder="0" applyAlignment="0" applyProtection="0"/>
    <xf numFmtId="0" fontId="85" fillId="6" borderId="0" applyNumberFormat="0" applyBorder="0" applyAlignment="0" applyProtection="0"/>
    <xf numFmtId="0" fontId="52" fillId="18" borderId="0" applyNumberFormat="0" applyBorder="0" applyAlignment="0" applyProtection="0"/>
    <xf numFmtId="0" fontId="54" fillId="20" borderId="0" applyNumberFormat="0" applyBorder="0" applyAlignment="0" applyProtection="0"/>
    <xf numFmtId="0" fontId="106" fillId="20" borderId="0" applyNumberFormat="0" applyBorder="0" applyAlignment="0" applyProtection="0"/>
    <xf numFmtId="0" fontId="80" fillId="4"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69" fillId="20" borderId="0" applyNumberFormat="0" applyBorder="0" applyAlignment="0" applyProtection="0"/>
    <xf numFmtId="15" fontId="90" fillId="0" borderId="0" applyFont="0" applyFill="0" applyBorder="0" applyAlignment="0" applyProtection="0"/>
    <xf numFmtId="0" fontId="54" fillId="20" borderId="0" applyNumberFormat="0" applyBorder="0" applyAlignment="0" applyProtection="0"/>
    <xf numFmtId="0" fontId="116" fillId="4" borderId="4" applyNumberFormat="0" applyAlignment="0" applyProtection="0"/>
    <xf numFmtId="0" fontId="54" fillId="20" borderId="0" applyNumberFormat="0" applyBorder="0" applyAlignment="0" applyProtection="0"/>
    <xf numFmtId="0" fontId="64" fillId="14"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75" fillId="0" borderId="10" applyNumberFormat="0" applyFill="0" applyAlignment="0" applyProtection="0"/>
    <xf numFmtId="0" fontId="54" fillId="20" borderId="0" applyNumberFormat="0" applyBorder="0" applyAlignment="0" applyProtection="0"/>
    <xf numFmtId="0" fontId="61" fillId="20" borderId="0" applyNumberFormat="0" applyBorder="0" applyAlignment="0" applyProtection="0"/>
    <xf numFmtId="0" fontId="80" fillId="19" borderId="0" applyNumberFormat="0" applyBorder="0" applyAlignment="0" applyProtection="0"/>
    <xf numFmtId="0" fontId="21" fillId="0" borderId="0">
      <alignment/>
      <protection/>
    </xf>
    <xf numFmtId="0" fontId="54" fillId="20" borderId="0" applyNumberFormat="0" applyBorder="0" applyAlignment="0" applyProtection="0"/>
    <xf numFmtId="49" fontId="9" fillId="0" borderId="0" applyFont="0" applyFill="0" applyBorder="0" applyAlignment="0" applyProtection="0"/>
    <xf numFmtId="0" fontId="54" fillId="20" borderId="0" applyNumberFormat="0" applyBorder="0" applyAlignment="0" applyProtection="0"/>
    <xf numFmtId="0" fontId="60" fillId="4" borderId="4" applyNumberFormat="0" applyAlignment="0" applyProtection="0"/>
    <xf numFmtId="0" fontId="54" fillId="20"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69" fillId="20" borderId="0" applyNumberFormat="0" applyBorder="0" applyAlignment="0" applyProtection="0"/>
    <xf numFmtId="0" fontId="61" fillId="20" borderId="0" applyNumberFormat="0" applyBorder="0" applyAlignment="0" applyProtection="0"/>
    <xf numFmtId="0" fontId="54" fillId="20" borderId="0" applyNumberFormat="0" applyBorder="0" applyAlignment="0" applyProtection="0"/>
    <xf numFmtId="0" fontId="9" fillId="0" borderId="0">
      <alignment vertical="center"/>
      <protection/>
    </xf>
    <xf numFmtId="0" fontId="52" fillId="18"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69" fillId="20" borderId="0" applyNumberFormat="0" applyBorder="0" applyAlignment="0" applyProtection="0"/>
    <xf numFmtId="184" fontId="1" fillId="0" borderId="2">
      <alignment vertical="center"/>
      <protection locked="0"/>
    </xf>
    <xf numFmtId="0" fontId="72" fillId="20" borderId="0" applyNumberFormat="0" applyBorder="0" applyAlignment="0" applyProtection="0"/>
    <xf numFmtId="0" fontId="8" fillId="0" borderId="8" applyNumberFormat="0" applyFill="0" applyAlignment="0" applyProtection="0"/>
    <xf numFmtId="0" fontId="55" fillId="4" borderId="5" applyNumberFormat="0" applyAlignment="0" applyProtection="0"/>
    <xf numFmtId="0" fontId="106" fillId="20" borderId="0" applyNumberFormat="0" applyBorder="0" applyAlignment="0" applyProtection="0"/>
    <xf numFmtId="0" fontId="58" fillId="14" borderId="0" applyNumberFormat="0" applyBorder="0" applyAlignment="0" applyProtection="0"/>
    <xf numFmtId="0" fontId="9" fillId="0" borderId="0">
      <alignment vertical="center"/>
      <protection/>
    </xf>
    <xf numFmtId="0" fontId="69" fillId="20" borderId="0" applyNumberFormat="0" applyBorder="0" applyAlignment="0" applyProtection="0"/>
    <xf numFmtId="0" fontId="60" fillId="4" borderId="4" applyNumberFormat="0" applyAlignment="0" applyProtection="0"/>
    <xf numFmtId="0" fontId="69" fillId="20" borderId="0" applyNumberFormat="0" applyBorder="0" applyAlignment="0" applyProtection="0"/>
    <xf numFmtId="0" fontId="72" fillId="20" borderId="0" applyNumberFormat="0" applyBorder="0" applyAlignment="0" applyProtection="0"/>
    <xf numFmtId="184" fontId="1" fillId="0" borderId="2">
      <alignment vertical="center"/>
      <protection locked="0"/>
    </xf>
    <xf numFmtId="0" fontId="58" fillId="14" borderId="0" applyNumberFormat="0" applyBorder="0" applyAlignment="0" applyProtection="0"/>
    <xf numFmtId="0" fontId="58" fillId="14" borderId="0" applyNumberFormat="0" applyBorder="0" applyAlignment="0" applyProtection="0"/>
    <xf numFmtId="0" fontId="9" fillId="0" borderId="0">
      <alignment vertical="center"/>
      <protection/>
    </xf>
    <xf numFmtId="0" fontId="69" fillId="20" borderId="0" applyNumberFormat="0" applyBorder="0" applyAlignment="0" applyProtection="0"/>
    <xf numFmtId="0" fontId="58" fillId="18" borderId="0" applyNumberFormat="0" applyBorder="0" applyAlignment="0" applyProtection="0"/>
    <xf numFmtId="0" fontId="69" fillId="20" borderId="0" applyNumberFormat="0" applyBorder="0" applyAlignment="0" applyProtection="0"/>
    <xf numFmtId="0" fontId="3" fillId="17" borderId="0" applyNumberFormat="0" applyBorder="0" applyAlignment="0" applyProtection="0"/>
    <xf numFmtId="0" fontId="54" fillId="20" borderId="0" applyNumberFormat="0" applyBorder="0" applyAlignment="0" applyProtection="0"/>
    <xf numFmtId="0" fontId="3" fillId="22" borderId="0" applyNumberFormat="0" applyBorder="0" applyAlignment="0" applyProtection="0"/>
    <xf numFmtId="0" fontId="71" fillId="0" borderId="7" applyNumberFormat="0" applyFill="0" applyAlignment="0" applyProtection="0"/>
    <xf numFmtId="0" fontId="54" fillId="20" borderId="0" applyNumberFormat="0" applyBorder="0" applyAlignment="0" applyProtection="0"/>
    <xf numFmtId="0" fontId="72"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14" borderId="0" applyNumberFormat="0" applyBorder="0" applyAlignment="0" applyProtection="0"/>
    <xf numFmtId="0" fontId="61" fillId="20" borderId="0" applyNumberFormat="0" applyBorder="0" applyAlignment="0" applyProtection="0"/>
    <xf numFmtId="0" fontId="9" fillId="0" borderId="0">
      <alignment/>
      <protection/>
    </xf>
    <xf numFmtId="0" fontId="58" fillId="14" borderId="0" applyNumberFormat="0" applyBorder="0" applyAlignment="0" applyProtection="0"/>
    <xf numFmtId="0" fontId="54" fillId="20" borderId="0" applyNumberFormat="0" applyBorder="0" applyAlignment="0" applyProtection="0"/>
    <xf numFmtId="0" fontId="61" fillId="20"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61" fillId="20" borderId="0" applyNumberFormat="0" applyBorder="0" applyAlignment="0" applyProtection="0"/>
    <xf numFmtId="0" fontId="8" fillId="0" borderId="8" applyNumberFormat="0" applyFill="0" applyAlignment="0" applyProtection="0"/>
    <xf numFmtId="0" fontId="9" fillId="0" borderId="0">
      <alignment/>
      <protection/>
    </xf>
    <xf numFmtId="0" fontId="73" fillId="15" borderId="0" applyNumberFormat="0" applyBorder="0" applyAlignment="0" applyProtection="0"/>
    <xf numFmtId="0" fontId="73" fillId="15" borderId="0" applyNumberFormat="0" applyBorder="0" applyAlignment="0" applyProtection="0"/>
    <xf numFmtId="0" fontId="8" fillId="0" borderId="8" applyNumberFormat="0" applyFill="0" applyAlignment="0" applyProtection="0"/>
    <xf numFmtId="0" fontId="9" fillId="0" borderId="0">
      <alignment/>
      <protection/>
    </xf>
    <xf numFmtId="0" fontId="58" fillId="14" borderId="0" applyNumberFormat="0" applyBorder="0" applyAlignment="0" applyProtection="0"/>
    <xf numFmtId="0" fontId="73" fillId="15" borderId="0" applyNumberFormat="0" applyBorder="0" applyAlignment="0" applyProtection="0"/>
    <xf numFmtId="0" fontId="61" fillId="15" borderId="0" applyNumberFormat="0" applyBorder="0" applyAlignment="0" applyProtection="0"/>
    <xf numFmtId="0" fontId="58" fillId="18" borderId="0" applyNumberFormat="0" applyBorder="0" applyAlignment="0" applyProtection="0"/>
    <xf numFmtId="0" fontId="73" fillId="15" borderId="0" applyNumberFormat="0" applyBorder="0" applyAlignment="0" applyProtection="0"/>
    <xf numFmtId="0" fontId="61" fillId="15" borderId="0" applyNumberFormat="0" applyBorder="0" applyAlignment="0" applyProtection="0"/>
    <xf numFmtId="0" fontId="58" fillId="18" borderId="0" applyNumberFormat="0" applyBorder="0" applyAlignment="0" applyProtection="0"/>
    <xf numFmtId="0" fontId="66" fillId="20"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83" fillId="0" borderId="11" applyNumberFormat="0" applyFill="0" applyAlignment="0" applyProtection="0"/>
    <xf numFmtId="0" fontId="54" fillId="20" borderId="0" applyNumberFormat="0" applyBorder="0" applyAlignment="0" applyProtection="0"/>
    <xf numFmtId="0" fontId="58" fillId="14" borderId="0" applyNumberFormat="0" applyBorder="0" applyAlignment="0" applyProtection="0"/>
    <xf numFmtId="0" fontId="69" fillId="20" borderId="0" applyNumberFormat="0" applyBorder="0" applyAlignment="0" applyProtection="0"/>
    <xf numFmtId="0" fontId="59" fillId="8" borderId="0" applyNumberFormat="0" applyBorder="0" applyAlignment="0" applyProtection="0"/>
    <xf numFmtId="0" fontId="61" fillId="15" borderId="0" applyNumberFormat="0" applyBorder="0" applyAlignment="0" applyProtection="0"/>
    <xf numFmtId="0" fontId="53" fillId="14" borderId="0" applyNumberFormat="0" applyBorder="0" applyAlignment="0" applyProtection="0"/>
    <xf numFmtId="0" fontId="58" fillId="14" borderId="0" applyNumberFormat="0" applyBorder="0" applyAlignment="0" applyProtection="0"/>
    <xf numFmtId="0" fontId="53" fillId="18" borderId="0" applyNumberFormat="0" applyBorder="0" applyAlignment="0" applyProtection="0"/>
    <xf numFmtId="0" fontId="61" fillId="15" borderId="0" applyNumberFormat="0" applyBorder="0" applyAlignment="0" applyProtection="0"/>
    <xf numFmtId="0" fontId="53" fillId="18" borderId="0" applyNumberFormat="0" applyBorder="0" applyAlignment="0" applyProtection="0"/>
    <xf numFmtId="0" fontId="73" fillId="15" borderId="0" applyNumberFormat="0" applyBorder="0" applyAlignment="0" applyProtection="0"/>
    <xf numFmtId="0" fontId="59" fillId="7" borderId="0" applyNumberFormat="0" applyBorder="0" applyAlignment="0" applyProtection="0"/>
    <xf numFmtId="0" fontId="67" fillId="0" borderId="0" applyNumberFormat="0" applyFill="0" applyBorder="0" applyAlignment="0" applyProtection="0"/>
    <xf numFmtId="0" fontId="73" fillId="15" borderId="0" applyNumberFormat="0" applyBorder="0" applyAlignment="0" applyProtection="0"/>
    <xf numFmtId="0" fontId="58" fillId="18" borderId="0" applyNumberFormat="0" applyBorder="0" applyAlignment="0" applyProtection="0"/>
    <xf numFmtId="0" fontId="73" fillId="15" borderId="0" applyNumberFormat="0" applyBorder="0" applyAlignment="0" applyProtection="0"/>
    <xf numFmtId="0" fontId="54" fillId="20" borderId="0" applyNumberFormat="0" applyBorder="0" applyAlignment="0" applyProtection="0"/>
    <xf numFmtId="0" fontId="52" fillId="18" borderId="0" applyNumberFormat="0" applyBorder="0" applyAlignment="0" applyProtection="0"/>
    <xf numFmtId="0" fontId="82" fillId="0" borderId="0" applyNumberFormat="0" applyFill="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9" fillId="16" borderId="0" applyNumberFormat="0" applyBorder="0" applyAlignment="0" applyProtection="0"/>
    <xf numFmtId="0" fontId="55" fillId="4" borderId="5" applyNumberFormat="0" applyAlignment="0" applyProtection="0"/>
    <xf numFmtId="0" fontId="58" fillId="14" borderId="0" applyNumberFormat="0" applyBorder="0" applyAlignment="0" applyProtection="0"/>
    <xf numFmtId="0" fontId="58" fillId="14" borderId="0" applyNumberFormat="0" applyBorder="0" applyAlignment="0" applyProtection="0"/>
    <xf numFmtId="0" fontId="61" fillId="20"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21" fillId="0" borderId="0">
      <alignment/>
      <protection/>
    </xf>
    <xf numFmtId="0" fontId="58" fillId="14" borderId="0" applyNumberFormat="0" applyBorder="0" applyAlignment="0" applyProtection="0"/>
    <xf numFmtId="0" fontId="69" fillId="20" borderId="0" applyNumberFormat="0" applyBorder="0" applyAlignment="0" applyProtection="0"/>
    <xf numFmtId="0" fontId="61" fillId="15" borderId="0" applyNumberFormat="0" applyBorder="0" applyAlignment="0" applyProtection="0"/>
    <xf numFmtId="0" fontId="72" fillId="20" borderId="0" applyNumberFormat="0" applyBorder="0" applyAlignment="0" applyProtection="0"/>
    <xf numFmtId="0" fontId="59" fillId="9" borderId="0" applyNumberFormat="0" applyBorder="0" applyAlignment="0" applyProtection="0"/>
    <xf numFmtId="0" fontId="72" fillId="20"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9" fillId="2" borderId="1" applyNumberFormat="0" applyFont="0" applyAlignment="0" applyProtection="0"/>
    <xf numFmtId="0" fontId="54" fillId="20" borderId="0" applyNumberFormat="0" applyBorder="0" applyAlignment="0" applyProtection="0"/>
    <xf numFmtId="0" fontId="54" fillId="15"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54" fillId="15"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59" fillId="11" borderId="0" applyNumberFormat="0" applyBorder="0" applyAlignment="0" applyProtection="0"/>
    <xf numFmtId="0" fontId="3" fillId="13" borderId="0" applyNumberFormat="0" applyBorder="0" applyAlignment="0" applyProtection="0"/>
    <xf numFmtId="0" fontId="77" fillId="5" borderId="0" applyNumberFormat="0" applyBorder="0" applyAlignment="0" applyProtection="0"/>
    <xf numFmtId="0" fontId="73" fillId="15" borderId="0" applyNumberFormat="0" applyBorder="0" applyAlignment="0" applyProtection="0"/>
    <xf numFmtId="0" fontId="54" fillId="20" borderId="0" applyNumberFormat="0" applyBorder="0" applyAlignment="0" applyProtection="0"/>
    <xf numFmtId="0" fontId="9" fillId="0" borderId="0">
      <alignment/>
      <protection/>
    </xf>
    <xf numFmtId="0" fontId="73" fillId="15" borderId="0" applyNumberFormat="0" applyBorder="0" applyAlignment="0" applyProtection="0"/>
    <xf numFmtId="0" fontId="58" fillId="14" borderId="0" applyNumberFormat="0" applyBorder="0" applyAlignment="0" applyProtection="0"/>
    <xf numFmtId="0" fontId="59" fillId="6" borderId="0" applyNumberFormat="0" applyBorder="0" applyAlignment="0" applyProtection="0"/>
    <xf numFmtId="0" fontId="73" fillId="15"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15" borderId="0" applyNumberFormat="0" applyBorder="0" applyAlignment="0" applyProtection="0"/>
    <xf numFmtId="0" fontId="3" fillId="13" borderId="0" applyNumberFormat="0" applyBorder="0" applyAlignment="0" applyProtection="0"/>
    <xf numFmtId="0" fontId="54" fillId="15" borderId="0" applyNumberFormat="0" applyBorder="0" applyAlignment="0" applyProtection="0"/>
    <xf numFmtId="0" fontId="58" fillId="18" borderId="0" applyNumberFormat="0" applyBorder="0" applyAlignment="0" applyProtection="0"/>
    <xf numFmtId="0" fontId="9" fillId="0" borderId="0" applyNumberFormat="0" applyFill="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69" fillId="20" borderId="0" applyNumberFormat="0" applyBorder="0" applyAlignment="0" applyProtection="0"/>
    <xf numFmtId="0" fontId="3" fillId="0" borderId="0">
      <alignment vertical="center"/>
      <protection/>
    </xf>
    <xf numFmtId="0" fontId="58" fillId="14" borderId="0" applyNumberFormat="0" applyBorder="0" applyAlignment="0" applyProtection="0"/>
    <xf numFmtId="0" fontId="54" fillId="20" borderId="0" applyNumberFormat="0" applyBorder="0" applyAlignment="0" applyProtection="0"/>
    <xf numFmtId="0" fontId="53" fillId="14" borderId="0" applyNumberFormat="0" applyBorder="0" applyAlignment="0" applyProtection="0"/>
    <xf numFmtId="0" fontId="69" fillId="20" borderId="0" applyNumberFormat="0" applyBorder="0" applyAlignment="0" applyProtection="0"/>
    <xf numFmtId="0" fontId="9" fillId="0" borderId="0">
      <alignment vertical="center"/>
      <protection/>
    </xf>
    <xf numFmtId="0" fontId="69" fillId="20" borderId="0" applyNumberFormat="0" applyBorder="0" applyAlignment="0" applyProtection="0"/>
    <xf numFmtId="0" fontId="54" fillId="15" borderId="0" applyNumberFormat="0" applyBorder="0" applyAlignment="0" applyProtection="0"/>
    <xf numFmtId="0" fontId="54" fillId="20" borderId="0" applyNumberFormat="0" applyBorder="0" applyAlignment="0" applyProtection="0"/>
    <xf numFmtId="0" fontId="54" fillId="15" borderId="0" applyNumberFormat="0" applyBorder="0" applyAlignment="0" applyProtection="0"/>
    <xf numFmtId="0" fontId="59" fillId="6" borderId="0" applyNumberFormat="0" applyBorder="0" applyAlignment="0" applyProtection="0"/>
    <xf numFmtId="0" fontId="58" fillId="14" borderId="0" applyNumberFormat="0" applyBorder="0" applyAlignment="0" applyProtection="0"/>
    <xf numFmtId="0" fontId="57" fillId="19" borderId="9" applyNumberFormat="0" applyAlignment="0" applyProtection="0"/>
    <xf numFmtId="0" fontId="54" fillId="15" borderId="0" applyNumberFormat="0" applyBorder="0" applyAlignment="0" applyProtection="0"/>
    <xf numFmtId="0" fontId="54" fillId="15" borderId="0" applyNumberFormat="0" applyBorder="0" applyAlignment="0" applyProtection="0"/>
    <xf numFmtId="0" fontId="73" fillId="15" borderId="0" applyNumberFormat="0" applyBorder="0" applyAlignment="0" applyProtection="0"/>
    <xf numFmtId="0" fontId="54" fillId="15" borderId="0" applyNumberFormat="0" applyBorder="0" applyAlignment="0" applyProtection="0"/>
    <xf numFmtId="0" fontId="61" fillId="15" borderId="0" applyNumberFormat="0" applyBorder="0" applyAlignment="0" applyProtection="0"/>
    <xf numFmtId="0" fontId="52" fillId="18" borderId="0" applyNumberFormat="0" applyBorder="0" applyAlignment="0" applyProtection="0"/>
    <xf numFmtId="0" fontId="58" fillId="14" borderId="0" applyNumberFormat="0" applyBorder="0" applyAlignment="0" applyProtection="0"/>
    <xf numFmtId="0" fontId="8" fillId="0" borderId="8" applyNumberFormat="0" applyFill="0" applyAlignment="0" applyProtection="0"/>
    <xf numFmtId="0" fontId="59" fillId="8" borderId="0" applyNumberFormat="0" applyBorder="0" applyAlignment="0" applyProtection="0"/>
    <xf numFmtId="0" fontId="78" fillId="3" borderId="4" applyNumberFormat="0" applyAlignment="0" applyProtection="0"/>
    <xf numFmtId="0" fontId="85" fillId="25" borderId="0" applyNumberFormat="0" applyBorder="0" applyAlignment="0" applyProtection="0"/>
    <xf numFmtId="0" fontId="54" fillId="20" borderId="0" applyNumberFormat="0" applyBorder="0" applyAlignment="0" applyProtection="0"/>
    <xf numFmtId="0" fontId="53" fillId="18" borderId="0" applyNumberFormat="0" applyBorder="0" applyAlignment="0" applyProtection="0"/>
    <xf numFmtId="0" fontId="57" fillId="19" borderId="9" applyNumberFormat="0" applyAlignment="0" applyProtection="0"/>
    <xf numFmtId="0" fontId="58" fillId="18" borderId="0" applyNumberFormat="0" applyBorder="0" applyAlignment="0" applyProtection="0"/>
    <xf numFmtId="0" fontId="65" fillId="0" borderId="12" applyNumberFormat="0" applyFill="0" applyAlignment="0" applyProtection="0"/>
    <xf numFmtId="0" fontId="54" fillId="20"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75" fillId="0" borderId="10" applyNumberFormat="0" applyFill="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73" fillId="15" borderId="0" applyNumberFormat="0" applyBorder="0" applyAlignment="0" applyProtection="0"/>
    <xf numFmtId="0" fontId="52" fillId="18"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3" fillId="14" borderId="0" applyNumberFormat="0" applyBorder="0" applyAlignment="0" applyProtection="0"/>
    <xf numFmtId="0" fontId="61" fillId="20" borderId="0" applyNumberFormat="0" applyBorder="0" applyAlignment="0" applyProtection="0"/>
    <xf numFmtId="0" fontId="58" fillId="14" borderId="0" applyNumberFormat="0" applyBorder="0" applyAlignment="0" applyProtection="0"/>
    <xf numFmtId="0" fontId="59" fillId="7" borderId="0" applyNumberFormat="0" applyBorder="0" applyAlignment="0" applyProtection="0"/>
    <xf numFmtId="0" fontId="8" fillId="0" borderId="8" applyNumberFormat="0" applyFill="0" applyAlignment="0" applyProtection="0"/>
    <xf numFmtId="0" fontId="61" fillId="20" borderId="0" applyNumberFormat="0" applyBorder="0" applyAlignment="0" applyProtection="0"/>
    <xf numFmtId="0" fontId="59" fillId="7" borderId="0" applyNumberFormat="0" applyBorder="0" applyAlignment="0" applyProtection="0"/>
    <xf numFmtId="0" fontId="61"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80" fillId="17" borderId="0" applyNumberFormat="0" applyBorder="0" applyAlignment="0" applyProtection="0"/>
    <xf numFmtId="0" fontId="58" fillId="14" borderId="0" applyNumberFormat="0" applyBorder="0" applyAlignment="0" applyProtection="0"/>
    <xf numFmtId="0" fontId="72" fillId="20"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58" fillId="18" borderId="0" applyNumberFormat="0" applyBorder="0" applyAlignment="0" applyProtection="0"/>
    <xf numFmtId="0" fontId="54" fillId="20" borderId="0" applyNumberFormat="0" applyBorder="0" applyAlignment="0" applyProtection="0"/>
    <xf numFmtId="0" fontId="9" fillId="0" borderId="0">
      <alignment/>
      <protection/>
    </xf>
    <xf numFmtId="0" fontId="6" fillId="2" borderId="0" applyNumberFormat="0" applyBorder="0" applyAlignment="0" applyProtection="0"/>
    <xf numFmtId="0" fontId="54" fillId="20" borderId="0" applyNumberFormat="0" applyBorder="0" applyAlignment="0" applyProtection="0"/>
    <xf numFmtId="0" fontId="72" fillId="20" borderId="0" applyNumberFormat="0" applyBorder="0" applyAlignment="0" applyProtection="0"/>
    <xf numFmtId="0" fontId="6" fillId="2" borderId="0" applyNumberFormat="0" applyBorder="0" applyAlignment="0" applyProtection="0"/>
    <xf numFmtId="0" fontId="72" fillId="20" borderId="0" applyNumberFormat="0" applyBorder="0" applyAlignment="0" applyProtection="0"/>
    <xf numFmtId="0" fontId="116" fillId="4" borderId="4" applyNumberFormat="0" applyAlignment="0" applyProtection="0"/>
    <xf numFmtId="0" fontId="59" fillId="8" borderId="0" applyNumberFormat="0" applyBorder="0" applyAlignment="0" applyProtection="0"/>
    <xf numFmtId="0" fontId="53" fillId="14" borderId="0" applyNumberFormat="0" applyBorder="0" applyAlignment="0" applyProtection="0"/>
    <xf numFmtId="0" fontId="3" fillId="17" borderId="0" applyNumberFormat="0" applyBorder="0" applyAlignment="0" applyProtection="0"/>
    <xf numFmtId="0" fontId="54" fillId="15"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54" fillId="20" borderId="0" applyNumberFormat="0" applyBorder="0" applyAlignment="0" applyProtection="0"/>
    <xf numFmtId="0" fontId="83" fillId="0" borderId="11" applyNumberFormat="0" applyFill="0" applyAlignment="0" applyProtection="0"/>
    <xf numFmtId="0" fontId="58" fillId="14"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3" fillId="0" borderId="0">
      <alignment vertical="center"/>
      <protection/>
    </xf>
    <xf numFmtId="0" fontId="58" fillId="14" borderId="0" applyNumberFormat="0" applyBorder="0" applyAlignment="0" applyProtection="0"/>
    <xf numFmtId="0" fontId="58" fillId="18"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53" fillId="18"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53" fillId="18" borderId="0" applyNumberFormat="0" applyBorder="0" applyAlignment="0" applyProtection="0"/>
    <xf numFmtId="0" fontId="53" fillId="14" borderId="0" applyNumberFormat="0" applyBorder="0" applyAlignment="0" applyProtection="0"/>
    <xf numFmtId="0" fontId="58" fillId="14" borderId="0" applyNumberFormat="0" applyBorder="0" applyAlignment="0" applyProtection="0"/>
    <xf numFmtId="0" fontId="3" fillId="15" borderId="0" applyNumberFormat="0" applyBorder="0" applyAlignment="0" applyProtection="0"/>
    <xf numFmtId="0" fontId="83" fillId="0" borderId="11" applyNumberFormat="0" applyFill="0" applyAlignment="0" applyProtection="0"/>
    <xf numFmtId="0" fontId="9" fillId="2" borderId="1" applyNumberFormat="0" applyFont="0" applyAlignment="0" applyProtection="0"/>
    <xf numFmtId="0" fontId="54" fillId="20"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58" fillId="14" borderId="0" applyNumberFormat="0" applyBorder="0" applyAlignment="0" applyProtection="0"/>
    <xf numFmtId="0" fontId="61" fillId="20" borderId="0" applyNumberFormat="0" applyBorder="0" applyAlignment="0" applyProtection="0"/>
    <xf numFmtId="0" fontId="54" fillId="20" borderId="0" applyNumberFormat="0" applyBorder="0" applyAlignment="0" applyProtection="0"/>
    <xf numFmtId="0" fontId="9" fillId="0" borderId="0">
      <alignment/>
      <protection/>
    </xf>
    <xf numFmtId="0" fontId="58" fillId="14" borderId="0" applyNumberFormat="0" applyBorder="0" applyAlignment="0" applyProtection="0"/>
    <xf numFmtId="0" fontId="59" fillId="10" borderId="0" applyNumberFormat="0" applyBorder="0" applyAlignment="0" applyProtection="0"/>
    <xf numFmtId="0" fontId="9" fillId="0" borderId="0">
      <alignment vertical="center"/>
      <protection/>
    </xf>
    <xf numFmtId="0" fontId="3" fillId="0" borderId="0">
      <alignment vertical="center"/>
      <protection/>
    </xf>
    <xf numFmtId="0" fontId="58" fillId="18" borderId="0" applyNumberFormat="0" applyBorder="0" applyAlignment="0" applyProtection="0"/>
    <xf numFmtId="0" fontId="9" fillId="0" borderId="0">
      <alignment vertical="center"/>
      <protection/>
    </xf>
    <xf numFmtId="0" fontId="61" fillId="15" borderId="0" applyNumberFormat="0" applyBorder="0" applyAlignment="0" applyProtection="0"/>
    <xf numFmtId="0" fontId="58" fillId="14" borderId="0" applyNumberFormat="0" applyBorder="0" applyAlignment="0" applyProtection="0"/>
    <xf numFmtId="0" fontId="3" fillId="0" borderId="0">
      <alignment vertical="center"/>
      <protection/>
    </xf>
    <xf numFmtId="0" fontId="3"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52" fillId="18" borderId="0" applyNumberFormat="0" applyBorder="0" applyAlignment="0" applyProtection="0"/>
    <xf numFmtId="0" fontId="3" fillId="0" borderId="0">
      <alignment vertical="center"/>
      <protection/>
    </xf>
    <xf numFmtId="0" fontId="9" fillId="0" borderId="0">
      <alignment vertical="center"/>
      <protection/>
    </xf>
    <xf numFmtId="0" fontId="53" fillId="14" borderId="0" applyNumberFormat="0" applyBorder="0" applyAlignment="0" applyProtection="0"/>
    <xf numFmtId="0" fontId="9" fillId="0" borderId="0">
      <alignment vertical="center"/>
      <protection/>
    </xf>
    <xf numFmtId="0" fontId="54" fillId="20"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4" borderId="0" applyNumberFormat="0" applyBorder="0" applyAlignment="0" applyProtection="0"/>
    <xf numFmtId="0" fontId="71" fillId="0" borderId="7" applyNumberFormat="0" applyFill="0" applyAlignment="0" applyProtection="0"/>
    <xf numFmtId="0" fontId="15" fillId="0" borderId="0">
      <alignment/>
      <protection/>
    </xf>
    <xf numFmtId="0" fontId="58" fillId="14" borderId="0" applyNumberFormat="0" applyBorder="0" applyAlignment="0" applyProtection="0"/>
    <xf numFmtId="0" fontId="56" fillId="0" borderId="0" applyNumberFormat="0" applyFill="0" applyBorder="0" applyAlignment="0" applyProtection="0"/>
    <xf numFmtId="0" fontId="58" fillId="14" borderId="0" applyNumberFormat="0" applyBorder="0" applyAlignment="0" applyProtection="0"/>
    <xf numFmtId="0" fontId="3" fillId="0" borderId="0">
      <alignment vertical="center"/>
      <protection/>
    </xf>
    <xf numFmtId="0" fontId="3" fillId="20" borderId="0" applyNumberFormat="0" applyBorder="0" applyAlignment="0" applyProtection="0"/>
    <xf numFmtId="0" fontId="58" fillId="14" borderId="0" applyNumberFormat="0" applyBorder="0" applyAlignment="0" applyProtection="0"/>
    <xf numFmtId="0" fontId="58" fillId="18" borderId="0" applyNumberFormat="0" applyBorder="0" applyAlignment="0" applyProtection="0"/>
    <xf numFmtId="0" fontId="58" fillId="14" borderId="0" applyNumberFormat="0" applyBorder="0" applyAlignment="0" applyProtection="0"/>
    <xf numFmtId="0" fontId="53" fillId="18" borderId="0" applyNumberFormat="0" applyBorder="0" applyAlignment="0" applyProtection="0"/>
    <xf numFmtId="0" fontId="58" fillId="18" borderId="0" applyNumberFormat="0" applyBorder="0" applyAlignment="0" applyProtection="0"/>
    <xf numFmtId="0" fontId="60" fillId="4" borderId="4" applyNumberFormat="0" applyAlignment="0" applyProtection="0"/>
    <xf numFmtId="0" fontId="6" fillId="2" borderId="0" applyNumberFormat="0" applyBorder="0" applyAlignment="0" applyProtection="0"/>
    <xf numFmtId="0" fontId="54" fillId="15" borderId="0" applyNumberFormat="0" applyBorder="0" applyAlignment="0" applyProtection="0"/>
    <xf numFmtId="0" fontId="58" fillId="14" borderId="0" applyNumberFormat="0" applyBorder="0" applyAlignment="0" applyProtection="0"/>
    <xf numFmtId="0" fontId="55" fillId="4" borderId="5" applyNumberFormat="0" applyAlignment="0" applyProtection="0"/>
    <xf numFmtId="0" fontId="58" fillId="14" borderId="0" applyNumberFormat="0" applyBorder="0" applyAlignment="0" applyProtection="0"/>
    <xf numFmtId="0" fontId="59" fillId="7" borderId="0" applyNumberFormat="0" applyBorder="0" applyAlignment="0" applyProtection="0"/>
    <xf numFmtId="0" fontId="53" fillId="18" borderId="0" applyNumberFormat="0" applyBorder="0" applyAlignment="0" applyProtection="0"/>
    <xf numFmtId="0" fontId="58" fillId="14" borderId="0" applyNumberFormat="0" applyBorder="0" applyAlignment="0" applyProtection="0"/>
    <xf numFmtId="0" fontId="58" fillId="18" borderId="0" applyNumberFormat="0" applyBorder="0" applyAlignment="0" applyProtection="0"/>
    <xf numFmtId="0" fontId="73" fillId="15"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8" borderId="0" applyNumberFormat="0" applyBorder="0" applyAlignment="0" applyProtection="0"/>
    <xf numFmtId="0" fontId="60" fillId="4" borderId="4" applyNumberFormat="0" applyAlignment="0" applyProtection="0"/>
    <xf numFmtId="0" fontId="54" fillId="20"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8" fillId="14" borderId="0" applyNumberFormat="0" applyBorder="0" applyAlignment="0" applyProtection="0"/>
    <xf numFmtId="0" fontId="53" fillId="18" borderId="0" applyNumberFormat="0" applyBorder="0" applyAlignment="0" applyProtection="0"/>
    <xf numFmtId="0" fontId="3" fillId="15" borderId="0" applyNumberFormat="0" applyBorder="0" applyAlignment="0" applyProtection="0"/>
    <xf numFmtId="0" fontId="53" fillId="18" borderId="0" applyNumberFormat="0" applyBorder="0" applyAlignment="0" applyProtection="0"/>
    <xf numFmtId="0" fontId="54" fillId="20" borderId="0" applyNumberFormat="0" applyBorder="0" applyAlignment="0" applyProtection="0"/>
    <xf numFmtId="0" fontId="56" fillId="0" borderId="0" applyNumberFormat="0" applyFill="0" applyBorder="0" applyAlignment="0" applyProtection="0"/>
    <xf numFmtId="0" fontId="53" fillId="14" borderId="0" applyNumberFormat="0" applyBorder="0" applyAlignment="0" applyProtection="0"/>
    <xf numFmtId="0" fontId="54" fillId="20" borderId="0" applyNumberFormat="0" applyBorder="0" applyAlignment="0" applyProtection="0"/>
    <xf numFmtId="0" fontId="52" fillId="18" borderId="0" applyNumberFormat="0" applyBorder="0" applyAlignment="0" applyProtection="0"/>
    <xf numFmtId="0" fontId="59" fillId="16" borderId="0" applyNumberFormat="0" applyBorder="0" applyAlignment="0" applyProtection="0"/>
    <xf numFmtId="0" fontId="55" fillId="4" borderId="5" applyNumberFormat="0" applyAlignment="0" applyProtection="0"/>
    <xf numFmtId="0" fontId="57" fillId="19" borderId="9" applyNumberFormat="0" applyAlignment="0" applyProtection="0"/>
    <xf numFmtId="0" fontId="55" fillId="4" borderId="5" applyNumberFormat="0" applyAlignment="0" applyProtection="0"/>
    <xf numFmtId="9" fontId="9" fillId="0" borderId="0" applyFont="0" applyFill="0" applyBorder="0" applyAlignment="0" applyProtection="0"/>
    <xf numFmtId="0" fontId="57" fillId="19" borderId="9" applyNumberFormat="0" applyAlignment="0" applyProtection="0"/>
    <xf numFmtId="0" fontId="58" fillId="14" borderId="0" applyNumberFormat="0" applyBorder="0" applyAlignment="0" applyProtection="0"/>
    <xf numFmtId="0" fontId="58" fillId="14" borderId="0" applyNumberFormat="0" applyBorder="0" applyAlignment="0" applyProtection="0"/>
    <xf numFmtId="0" fontId="52" fillId="18" borderId="0" applyNumberFormat="0" applyBorder="0" applyAlignment="0" applyProtection="0"/>
    <xf numFmtId="0" fontId="59" fillId="16" borderId="0" applyNumberFormat="0" applyBorder="0" applyAlignment="0" applyProtection="0"/>
    <xf numFmtId="0" fontId="54" fillId="20" borderId="0" applyNumberFormat="0" applyBorder="0" applyAlignment="0" applyProtection="0"/>
    <xf numFmtId="0" fontId="55" fillId="4" borderId="5" applyNumberFormat="0" applyAlignment="0" applyProtection="0"/>
    <xf numFmtId="0" fontId="58" fillId="14" borderId="0" applyNumberFormat="0" applyBorder="0" applyAlignment="0" applyProtection="0"/>
    <xf numFmtId="0" fontId="54" fillId="20" borderId="0" applyNumberFormat="0" applyBorder="0" applyAlignment="0" applyProtection="0"/>
    <xf numFmtId="0" fontId="53" fillId="18" borderId="0" applyNumberFormat="0" applyBorder="0" applyAlignment="0" applyProtection="0"/>
    <xf numFmtId="0" fontId="58" fillId="14"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9" fillId="9" borderId="0" applyNumberFormat="0" applyBorder="0" applyAlignment="0" applyProtection="0"/>
    <xf numFmtId="0" fontId="58" fillId="18" borderId="0" applyNumberFormat="0" applyBorder="0" applyAlignment="0" applyProtection="0"/>
    <xf numFmtId="0" fontId="59" fillId="9"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4" borderId="0" applyNumberFormat="0" applyBorder="0" applyAlignment="0" applyProtection="0"/>
    <xf numFmtId="0" fontId="59" fillId="9" borderId="0" applyNumberFormat="0" applyBorder="0" applyAlignment="0" applyProtection="0"/>
    <xf numFmtId="0" fontId="54" fillId="20" borderId="0" applyNumberFormat="0" applyBorder="0" applyAlignment="0" applyProtection="0"/>
    <xf numFmtId="0" fontId="58" fillId="18" borderId="0" applyNumberFormat="0" applyBorder="0" applyAlignment="0" applyProtection="0"/>
    <xf numFmtId="0" fontId="58" fillId="14" borderId="0" applyNumberFormat="0" applyBorder="0" applyAlignment="0" applyProtection="0"/>
    <xf numFmtId="0" fontId="58" fillId="18" borderId="0" applyNumberFormat="0" applyBorder="0" applyAlignment="0" applyProtection="0"/>
    <xf numFmtId="0" fontId="57" fillId="19" borderId="9" applyNumberFormat="0" applyAlignment="0" applyProtection="0"/>
    <xf numFmtId="0" fontId="58" fillId="14" borderId="0" applyNumberFormat="0" applyBorder="0" applyAlignment="0" applyProtection="0"/>
    <xf numFmtId="0" fontId="59" fillId="21" borderId="0" applyNumberFormat="0" applyBorder="0" applyAlignment="0" applyProtection="0"/>
    <xf numFmtId="0" fontId="58" fillId="14"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2" fillId="18" borderId="0" applyNumberFormat="0" applyBorder="0" applyAlignment="0" applyProtection="0"/>
    <xf numFmtId="0" fontId="58" fillId="14" borderId="0" applyNumberFormat="0" applyBorder="0" applyAlignment="0" applyProtection="0"/>
    <xf numFmtId="0" fontId="9" fillId="0" borderId="0">
      <alignment/>
      <protection/>
    </xf>
    <xf numFmtId="0" fontId="58" fillId="18" borderId="0" applyNumberFormat="0" applyBorder="0" applyAlignment="0" applyProtection="0"/>
    <xf numFmtId="0" fontId="54" fillId="20"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52" fillId="18" borderId="0" applyNumberFormat="0" applyBorder="0" applyAlignment="0" applyProtection="0"/>
    <xf numFmtId="0" fontId="58" fillId="14"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64"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85" fillId="6"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71" fillId="0" borderId="7" applyNumberFormat="0" applyFill="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64" fillId="14" borderId="0" applyNumberFormat="0" applyBorder="0" applyAlignment="0" applyProtection="0"/>
    <xf numFmtId="0" fontId="57" fillId="19" borderId="9" applyNumberFormat="0" applyAlignment="0" applyProtection="0"/>
    <xf numFmtId="0" fontId="58" fillId="14" borderId="0" applyNumberFormat="0" applyBorder="0" applyAlignment="0" applyProtection="0"/>
    <xf numFmtId="0" fontId="58" fillId="14" borderId="0" applyNumberFormat="0" applyBorder="0" applyAlignment="0" applyProtection="0"/>
    <xf numFmtId="0" fontId="9" fillId="0" borderId="0">
      <alignment vertical="center"/>
      <protection/>
    </xf>
    <xf numFmtId="0" fontId="58" fillId="14" borderId="0" applyNumberFormat="0" applyBorder="0" applyAlignment="0" applyProtection="0"/>
    <xf numFmtId="9" fontId="9" fillId="0" borderId="0" applyFont="0" applyFill="0" applyBorder="0" applyAlignment="0" applyProtection="0"/>
    <xf numFmtId="0" fontId="58" fillId="14" borderId="0" applyNumberFormat="0" applyBorder="0" applyAlignment="0" applyProtection="0"/>
    <xf numFmtId="0" fontId="59" fillId="11" borderId="0" applyNumberFormat="0" applyBorder="0" applyAlignment="0" applyProtection="0"/>
    <xf numFmtId="0" fontId="77" fillId="5" borderId="0" applyNumberFormat="0" applyBorder="0" applyAlignment="0" applyProtection="0"/>
    <xf numFmtId="0" fontId="3" fillId="20"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64" fillId="14" borderId="0" applyNumberFormat="0" applyBorder="0" applyAlignment="0" applyProtection="0"/>
    <xf numFmtId="0" fontId="58" fillId="14" borderId="0" applyNumberFormat="0" applyBorder="0" applyAlignment="0" applyProtection="0"/>
    <xf numFmtId="0" fontId="53" fillId="14"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3" fillId="3"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53"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67" fillId="0" borderId="0" applyNumberFormat="0" applyFill="0" applyBorder="0" applyAlignment="0" applyProtection="0"/>
    <xf numFmtId="0" fontId="3" fillId="3" borderId="0" applyNumberFormat="0" applyBorder="0" applyAlignment="0" applyProtection="0"/>
    <xf numFmtId="0" fontId="58" fillId="18" borderId="0" applyNumberFormat="0" applyBorder="0" applyAlignment="0" applyProtection="0"/>
    <xf numFmtId="0" fontId="71" fillId="0" borderId="7" applyNumberFormat="0" applyFill="0" applyAlignment="0" applyProtection="0"/>
    <xf numFmtId="0" fontId="58" fillId="14" borderId="0" applyNumberFormat="0" applyBorder="0" applyAlignment="0" applyProtection="0"/>
    <xf numFmtId="0" fontId="64" fillId="14" borderId="0" applyNumberFormat="0" applyBorder="0" applyAlignment="0" applyProtection="0"/>
    <xf numFmtId="0" fontId="58" fillId="14" borderId="0" applyNumberFormat="0" applyBorder="0" applyAlignment="0" applyProtection="0"/>
    <xf numFmtId="0" fontId="68" fillId="0" borderId="0">
      <alignment/>
      <protection locked="0"/>
    </xf>
    <xf numFmtId="0" fontId="52" fillId="18"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189" fontId="9" fillId="0" borderId="0" applyFont="0" applyFill="0" applyBorder="0" applyAlignment="0" applyProtection="0"/>
    <xf numFmtId="0" fontId="59" fillId="6"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9" fillId="7"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9" fillId="7" borderId="0" applyNumberFormat="0" applyBorder="0" applyAlignment="0" applyProtection="0"/>
    <xf numFmtId="0" fontId="3" fillId="18" borderId="0" applyNumberFormat="0" applyBorder="0" applyAlignment="0" applyProtection="0"/>
    <xf numFmtId="0" fontId="60" fillId="4" borderId="4" applyNumberFormat="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3" fillId="14" borderId="0" applyNumberFormat="0" applyBorder="0" applyAlignment="0" applyProtection="0"/>
    <xf numFmtId="0" fontId="58" fillId="14" borderId="0" applyNumberFormat="0" applyBorder="0" applyAlignment="0" applyProtection="0"/>
    <xf numFmtId="0" fontId="52" fillId="18" borderId="0" applyNumberFormat="0" applyBorder="0" applyAlignment="0" applyProtection="0"/>
    <xf numFmtId="0" fontId="59" fillId="8" borderId="0" applyNumberFormat="0" applyBorder="0" applyAlignment="0" applyProtection="0"/>
    <xf numFmtId="9" fontId="3" fillId="0" borderId="0" applyFont="0" applyFill="0" applyBorder="0" applyAlignment="0" applyProtection="0"/>
    <xf numFmtId="0" fontId="64"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3" fillId="17"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8"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2" fillId="14" borderId="0" applyNumberFormat="0" applyBorder="0" applyAlignment="0" applyProtection="0"/>
    <xf numFmtId="0" fontId="57" fillId="19" borderId="9" applyNumberFormat="0" applyAlignment="0" applyProtection="0"/>
    <xf numFmtId="0" fontId="58" fillId="14" borderId="0" applyNumberFormat="0" applyBorder="0" applyAlignment="0" applyProtection="0"/>
    <xf numFmtId="0" fontId="59" fillId="11" borderId="0" applyNumberFormat="0" applyBorder="0" applyAlignment="0" applyProtection="0"/>
    <xf numFmtId="0" fontId="59" fillId="25" borderId="0" applyNumberFormat="0" applyBorder="0" applyAlignment="0" applyProtection="0"/>
    <xf numFmtId="0" fontId="53" fillId="14" borderId="0" applyNumberFormat="0" applyBorder="0" applyAlignment="0" applyProtection="0"/>
    <xf numFmtId="0" fontId="58" fillId="14" borderId="0" applyNumberFormat="0" applyBorder="0" applyAlignment="0" applyProtection="0"/>
    <xf numFmtId="0" fontId="53" fillId="14" borderId="0" applyNumberFormat="0" applyBorder="0" applyAlignment="0" applyProtection="0"/>
    <xf numFmtId="0" fontId="54" fillId="20" borderId="0" applyNumberFormat="0" applyBorder="0" applyAlignment="0" applyProtection="0"/>
    <xf numFmtId="0" fontId="59" fillId="25" borderId="0" applyNumberFormat="0" applyBorder="0" applyAlignment="0" applyProtection="0"/>
    <xf numFmtId="0" fontId="59" fillId="11" borderId="0" applyNumberFormat="0" applyBorder="0" applyAlignment="0" applyProtection="0"/>
    <xf numFmtId="0" fontId="53" fillId="14" borderId="0" applyNumberFormat="0" applyBorder="0" applyAlignment="0" applyProtection="0"/>
    <xf numFmtId="0" fontId="9" fillId="2" borderId="1" applyNumberFormat="0" applyFont="0" applyAlignment="0" applyProtection="0"/>
    <xf numFmtId="0" fontId="86" fillId="0" borderId="17">
      <alignment horizontal="left" vertical="center"/>
      <protection/>
    </xf>
    <xf numFmtId="0" fontId="53" fillId="14" borderId="0" applyNumberFormat="0" applyBorder="0" applyAlignment="0" applyProtection="0"/>
    <xf numFmtId="0" fontId="60" fillId="4" borderId="4" applyNumberFormat="0" applyAlignment="0" applyProtection="0"/>
    <xf numFmtId="0" fontId="59" fillId="8" borderId="0" applyNumberFormat="0" applyBorder="0" applyAlignment="0" applyProtection="0"/>
    <xf numFmtId="0" fontId="53" fillId="14" borderId="0" applyNumberFormat="0" applyBorder="0" applyAlignment="0" applyProtection="0"/>
    <xf numFmtId="0" fontId="117" fillId="19" borderId="9" applyNumberFormat="0" applyAlignment="0" applyProtection="0"/>
    <xf numFmtId="0" fontId="53" fillId="14" borderId="0" applyNumberFormat="0" applyBorder="0" applyAlignment="0" applyProtection="0"/>
    <xf numFmtId="0" fontId="84" fillId="14" borderId="0" applyNumberFormat="0" applyBorder="0" applyAlignment="0" applyProtection="0"/>
    <xf numFmtId="0" fontId="65" fillId="0" borderId="12" applyNumberFormat="0" applyFill="0" applyAlignment="0" applyProtection="0"/>
    <xf numFmtId="0" fontId="58" fillId="14" borderId="0" applyNumberFormat="0" applyBorder="0" applyAlignment="0" applyProtection="0"/>
    <xf numFmtId="0" fontId="67" fillId="0" borderId="0" applyNumberFormat="0" applyFill="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3" fillId="14" borderId="0" applyNumberFormat="0" applyBorder="0" applyAlignment="0" applyProtection="0"/>
    <xf numFmtId="0" fontId="61" fillId="20" borderId="0" applyNumberFormat="0" applyBorder="0" applyAlignment="0" applyProtection="0"/>
    <xf numFmtId="0" fontId="58" fillId="14" borderId="0" applyNumberFormat="0" applyBorder="0" applyAlignment="0" applyProtection="0"/>
    <xf numFmtId="0" fontId="59" fillId="7" borderId="0" applyNumberFormat="0" applyBorder="0" applyAlignment="0" applyProtection="0"/>
    <xf numFmtId="0" fontId="53" fillId="14" borderId="0" applyNumberFormat="0" applyBorder="0" applyAlignment="0" applyProtection="0"/>
    <xf numFmtId="0" fontId="58" fillId="14" borderId="0" applyNumberFormat="0" applyBorder="0" applyAlignment="0" applyProtection="0"/>
    <xf numFmtId="0" fontId="65" fillId="0" borderId="12" applyNumberFormat="0" applyFill="0" applyAlignment="0" applyProtection="0"/>
    <xf numFmtId="0" fontId="53" fillId="14" borderId="0" applyNumberFormat="0" applyBorder="0" applyAlignment="0" applyProtection="0"/>
    <xf numFmtId="0" fontId="54" fillId="20"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65" fillId="0" borderId="12" applyNumberFormat="0" applyFill="0" applyAlignment="0" applyProtection="0"/>
    <xf numFmtId="0" fontId="53" fillId="14" borderId="0" applyNumberFormat="0" applyBorder="0" applyAlignment="0" applyProtection="0"/>
    <xf numFmtId="0" fontId="58"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4" fillId="20" borderId="0" applyNumberFormat="0" applyBorder="0" applyAlignment="0" applyProtection="0"/>
    <xf numFmtId="0" fontId="8" fillId="0" borderId="8" applyNumberFormat="0" applyFill="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9" fillId="2" borderId="1" applyNumberFormat="0" applyFont="0" applyAlignment="0" applyProtection="0"/>
    <xf numFmtId="0" fontId="58" fillId="14" borderId="0" applyNumberFormat="0" applyBorder="0" applyAlignment="0" applyProtection="0"/>
    <xf numFmtId="0" fontId="9" fillId="0" borderId="0">
      <alignment vertical="center"/>
      <protection/>
    </xf>
    <xf numFmtId="0" fontId="58" fillId="14" borderId="0" applyNumberFormat="0" applyBorder="0" applyAlignment="0" applyProtection="0"/>
    <xf numFmtId="0" fontId="65" fillId="0" borderId="12" applyNumberFormat="0" applyFill="0" applyAlignment="0" applyProtection="0"/>
    <xf numFmtId="0" fontId="53" fillId="14" borderId="0" applyNumberFormat="0" applyBorder="0" applyAlignment="0" applyProtection="0"/>
    <xf numFmtId="0" fontId="57" fillId="19" borderId="9" applyNumberFormat="0" applyAlignment="0" applyProtection="0"/>
    <xf numFmtId="0" fontId="65" fillId="0" borderId="12" applyNumberFormat="0" applyFill="0" applyAlignment="0" applyProtection="0"/>
    <xf numFmtId="0" fontId="53" fillId="14" borderId="0" applyNumberFormat="0" applyBorder="0" applyAlignment="0" applyProtection="0"/>
    <xf numFmtId="0" fontId="53" fillId="14" borderId="0" applyNumberFormat="0" applyBorder="0" applyAlignment="0" applyProtection="0"/>
    <xf numFmtId="0" fontId="3" fillId="3"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9" fillId="7" borderId="0" applyNumberFormat="0" applyBorder="0" applyAlignment="0" applyProtection="0"/>
    <xf numFmtId="0" fontId="53" fillId="14" borderId="0" applyNumberFormat="0" applyBorder="0" applyAlignment="0" applyProtection="0"/>
    <xf numFmtId="0" fontId="61" fillId="20" borderId="0" applyNumberFormat="0" applyBorder="0" applyAlignment="0" applyProtection="0"/>
    <xf numFmtId="0" fontId="84"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2" fillId="18" borderId="0" applyNumberFormat="0" applyBorder="0" applyAlignment="0" applyProtection="0"/>
    <xf numFmtId="0" fontId="59" fillId="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4" fillId="20"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9" fillId="0" borderId="0">
      <alignment/>
      <protection/>
    </xf>
    <xf numFmtId="0" fontId="53" fillId="18" borderId="0" applyNumberFormat="0" applyBorder="0" applyAlignment="0" applyProtection="0"/>
    <xf numFmtId="0" fontId="3" fillId="22" borderId="0" applyNumberFormat="0" applyBorder="0" applyAlignment="0" applyProtection="0"/>
    <xf numFmtId="0" fontId="56" fillId="0" borderId="0" applyNumberFormat="0" applyFill="0" applyBorder="0" applyAlignment="0" applyProtection="0"/>
    <xf numFmtId="0" fontId="52" fillId="18" borderId="0" applyNumberFormat="0" applyBorder="0" applyAlignment="0" applyProtection="0"/>
    <xf numFmtId="0" fontId="57" fillId="19" borderId="9" applyNumberFormat="0" applyAlignment="0" applyProtection="0"/>
    <xf numFmtId="0" fontId="52" fillId="18" borderId="0" applyNumberFormat="0" applyBorder="0" applyAlignment="0" applyProtection="0"/>
    <xf numFmtId="0" fontId="77" fillId="5" borderId="0" applyNumberFormat="0" applyBorder="0" applyAlignment="0" applyProtection="0"/>
    <xf numFmtId="0" fontId="58" fillId="14" borderId="0" applyNumberFormat="0" applyBorder="0" applyAlignment="0" applyProtection="0"/>
    <xf numFmtId="0" fontId="72" fillId="20" borderId="0" applyNumberFormat="0" applyBorder="0" applyAlignment="0" applyProtection="0"/>
    <xf numFmtId="0" fontId="53" fillId="14" borderId="0" applyNumberFormat="0" applyBorder="0" applyAlignment="0" applyProtection="0"/>
    <xf numFmtId="0" fontId="59" fillId="7" borderId="0" applyNumberFormat="0" applyBorder="0" applyAlignment="0" applyProtection="0"/>
    <xf numFmtId="0" fontId="64"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58" fillId="14" borderId="0" applyNumberFormat="0" applyBorder="0" applyAlignment="0" applyProtection="0"/>
    <xf numFmtId="0" fontId="82" fillId="0" borderId="0" applyNumberFormat="0" applyFill="0" applyBorder="0" applyAlignment="0" applyProtection="0"/>
    <xf numFmtId="0" fontId="58" fillId="14" borderId="0" applyNumberFormat="0" applyBorder="0" applyAlignment="0" applyProtection="0"/>
    <xf numFmtId="0" fontId="9" fillId="2" borderId="1" applyNumberFormat="0" applyFont="0" applyAlignment="0" applyProtection="0"/>
    <xf numFmtId="0" fontId="58" fillId="14" borderId="0" applyNumberFormat="0" applyBorder="0" applyAlignment="0" applyProtection="0"/>
    <xf numFmtId="0" fontId="58" fillId="14" borderId="0" applyNumberFormat="0" applyBorder="0" applyAlignment="0" applyProtection="0"/>
    <xf numFmtId="0" fontId="59" fillId="10" borderId="0" applyNumberFormat="0" applyBorder="0" applyAlignment="0" applyProtection="0"/>
    <xf numFmtId="0" fontId="58" fillId="14"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67" fillId="0" borderId="0" applyNumberFormat="0" applyFill="0" applyBorder="0" applyAlignment="0" applyProtection="0"/>
    <xf numFmtId="0" fontId="3" fillId="3" borderId="0" applyNumberFormat="0" applyBorder="0" applyAlignment="0" applyProtection="0"/>
    <xf numFmtId="0" fontId="58" fillId="18" borderId="0" applyNumberFormat="0" applyBorder="0" applyAlignment="0" applyProtection="0"/>
    <xf numFmtId="0" fontId="67" fillId="0" borderId="0" applyNumberFormat="0" applyFill="0" applyBorder="0" applyAlignment="0" applyProtection="0"/>
    <xf numFmtId="0" fontId="61" fillId="15" borderId="0" applyNumberFormat="0" applyBorder="0" applyAlignment="0" applyProtection="0"/>
    <xf numFmtId="0" fontId="3" fillId="3" borderId="0" applyNumberFormat="0" applyBorder="0" applyAlignment="0" applyProtection="0"/>
    <xf numFmtId="0" fontId="58" fillId="14"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70" fillId="0" borderId="0" applyNumberFormat="0" applyFill="0" applyBorder="0" applyAlignment="0" applyProtection="0"/>
    <xf numFmtId="0" fontId="53"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3" fillId="14"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7" fillId="19" borderId="9" applyNumberFormat="0" applyAlignment="0" applyProtection="0"/>
    <xf numFmtId="0" fontId="63" fillId="0" borderId="0" applyNumberFormat="0" applyFill="0" applyBorder="0" applyAlignment="0" applyProtection="0"/>
    <xf numFmtId="0" fontId="61" fillId="15" borderId="0" applyNumberFormat="0" applyBorder="0" applyAlignment="0" applyProtection="0"/>
    <xf numFmtId="0" fontId="58" fillId="14" borderId="0" applyNumberFormat="0" applyBorder="0" applyAlignment="0" applyProtection="0"/>
    <xf numFmtId="0" fontId="59" fillId="7" borderId="0" applyNumberFormat="0" applyBorder="0" applyAlignment="0" applyProtection="0"/>
    <xf numFmtId="0" fontId="58" fillId="14" borderId="0" applyNumberFormat="0" applyBorder="0" applyAlignment="0" applyProtection="0"/>
    <xf numFmtId="0" fontId="67" fillId="0" borderId="0" applyNumberFormat="0" applyFill="0" applyBorder="0" applyAlignment="0" applyProtection="0"/>
    <xf numFmtId="0" fontId="64" fillId="14" borderId="0" applyNumberFormat="0" applyBorder="0" applyAlignment="0" applyProtection="0"/>
    <xf numFmtId="0" fontId="58" fillId="14" borderId="0" applyNumberFormat="0" applyBorder="0" applyAlignment="0" applyProtection="0"/>
    <xf numFmtId="0" fontId="69" fillId="20" borderId="0" applyNumberFormat="0" applyBorder="0" applyAlignment="0" applyProtection="0"/>
    <xf numFmtId="0" fontId="58" fillId="14" borderId="0" applyNumberFormat="0" applyBorder="0" applyAlignment="0" applyProtection="0"/>
    <xf numFmtId="0" fontId="77" fillId="5"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9" fillId="21"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9" fillId="16"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2" fillId="18"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66" fillId="3"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3" fillId="18"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6" fillId="0" borderId="0" applyNumberFormat="0" applyFill="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3"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9" fillId="2" borderId="1" applyNumberFormat="0" applyFont="0" applyAlignment="0" applyProtection="0"/>
    <xf numFmtId="0" fontId="68" fillId="0" borderId="0">
      <alignment/>
      <protection/>
    </xf>
    <xf numFmtId="0" fontId="58" fillId="14" borderId="0" applyNumberFormat="0" applyBorder="0" applyAlignment="0" applyProtection="0"/>
    <xf numFmtId="0" fontId="67" fillId="0" borderId="0" applyNumberFormat="0" applyFill="0" applyBorder="0" applyAlignment="0" applyProtection="0"/>
    <xf numFmtId="0" fontId="58" fillId="14" borderId="0" applyNumberFormat="0" applyBorder="0" applyAlignment="0" applyProtection="0"/>
    <xf numFmtId="0" fontId="66" fillId="15" borderId="0" applyNumberFormat="0" applyBorder="0" applyAlignment="0" applyProtection="0"/>
    <xf numFmtId="0" fontId="58" fillId="14" borderId="0" applyNumberFormat="0" applyBorder="0" applyAlignment="0" applyProtection="0"/>
    <xf numFmtId="0" fontId="64" fillId="14" borderId="0" applyNumberFormat="0" applyBorder="0" applyAlignment="0" applyProtection="0"/>
    <xf numFmtId="0" fontId="54" fillId="15" borderId="0" applyNumberFormat="0" applyBorder="0" applyAlignment="0" applyProtection="0"/>
    <xf numFmtId="0" fontId="58" fillId="14" borderId="0" applyNumberFormat="0" applyBorder="0" applyAlignment="0" applyProtection="0"/>
    <xf numFmtId="0" fontId="9" fillId="0" borderId="0">
      <alignment vertical="center"/>
      <protection/>
    </xf>
    <xf numFmtId="0" fontId="58" fillId="14" borderId="0" applyNumberFormat="0" applyBorder="0" applyAlignment="0" applyProtection="0"/>
    <xf numFmtId="0" fontId="58" fillId="14" borderId="0" applyNumberFormat="0" applyBorder="0" applyAlignment="0" applyProtection="0"/>
    <xf numFmtId="0" fontId="60" fillId="4" borderId="4" applyNumberFormat="0" applyAlignment="0" applyProtection="0"/>
    <xf numFmtId="0" fontId="58" fillId="14" borderId="0" applyNumberFormat="0" applyBorder="0" applyAlignment="0" applyProtection="0"/>
    <xf numFmtId="0" fontId="53" fillId="14" borderId="0" applyNumberFormat="0" applyBorder="0" applyAlignment="0" applyProtection="0"/>
    <xf numFmtId="0" fontId="54" fillId="20" borderId="0" applyNumberFormat="0" applyBorder="0" applyAlignment="0" applyProtection="0"/>
    <xf numFmtId="0" fontId="54" fillId="15" borderId="0" applyNumberFormat="0" applyBorder="0" applyAlignment="0" applyProtection="0"/>
    <xf numFmtId="0" fontId="58" fillId="14" borderId="0" applyNumberFormat="0" applyBorder="0" applyAlignment="0" applyProtection="0"/>
    <xf numFmtId="0" fontId="65" fillId="0" borderId="12" applyNumberFormat="0" applyFill="0" applyAlignment="0" applyProtection="0"/>
    <xf numFmtId="0" fontId="58" fillId="14"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59" fillId="9"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4" fillId="20" borderId="0" applyNumberFormat="0" applyBorder="0" applyAlignment="0" applyProtection="0"/>
    <xf numFmtId="0" fontId="61" fillId="15"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3" fillId="18" borderId="0" applyNumberFormat="0" applyBorder="0" applyAlignment="0" applyProtection="0"/>
    <xf numFmtId="0" fontId="58" fillId="14" borderId="0" applyNumberFormat="0" applyBorder="0" applyAlignment="0" applyProtection="0"/>
    <xf numFmtId="0" fontId="77" fillId="5"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8" fillId="0" borderId="8" applyNumberFormat="0" applyFill="0" applyAlignment="0" applyProtection="0"/>
    <xf numFmtId="0" fontId="52" fillId="18" borderId="0" applyNumberFormat="0" applyBorder="0" applyAlignment="0" applyProtection="0"/>
    <xf numFmtId="0" fontId="6" fillId="14" borderId="0" applyNumberFormat="0" applyBorder="0" applyAlignment="0" applyProtection="0"/>
    <xf numFmtId="0" fontId="64" fillId="14" borderId="0" applyNumberFormat="0" applyBorder="0" applyAlignment="0" applyProtection="0"/>
    <xf numFmtId="0" fontId="63" fillId="0" borderId="0" applyNumberFormat="0" applyFill="0" applyBorder="0" applyAlignment="0" applyProtection="0"/>
    <xf numFmtId="0" fontId="58" fillId="14" borderId="0" applyNumberFormat="0" applyBorder="0" applyAlignment="0" applyProtection="0"/>
    <xf numFmtId="0" fontId="8" fillId="0" borderId="8" applyNumberFormat="0" applyFill="0" applyAlignment="0" applyProtection="0"/>
    <xf numFmtId="0" fontId="9" fillId="0" borderId="0" applyFont="0" applyFill="0" applyBorder="0" applyAlignment="0" applyProtection="0"/>
    <xf numFmtId="0" fontId="58" fillId="18" borderId="0" applyNumberFormat="0" applyBorder="0" applyAlignment="0" applyProtection="0"/>
    <xf numFmtId="0" fontId="62"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61" fillId="15" borderId="0" applyNumberFormat="0" applyBorder="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60" fillId="4" borderId="4" applyNumberFormat="0" applyAlignment="0" applyProtection="0"/>
    <xf numFmtId="0" fontId="59" fillId="8" borderId="0" applyNumberFormat="0" applyBorder="0" applyAlignment="0" applyProtection="0"/>
    <xf numFmtId="0" fontId="60" fillId="4" borderId="4" applyNumberFormat="0" applyAlignment="0" applyProtection="0"/>
    <xf numFmtId="0" fontId="59" fillId="7" borderId="0" applyNumberFormat="0" applyBorder="0" applyAlignment="0" applyProtection="0"/>
    <xf numFmtId="0" fontId="60" fillId="4" borderId="4" applyNumberFormat="0" applyAlignment="0" applyProtection="0"/>
    <xf numFmtId="0" fontId="59" fillId="6" borderId="0" applyNumberFormat="0" applyBorder="0" applyAlignment="0" applyProtection="0"/>
    <xf numFmtId="0" fontId="60" fillId="4" borderId="4" applyNumberFormat="0" applyAlignment="0" applyProtection="0"/>
    <xf numFmtId="0" fontId="60" fillId="4" borderId="4" applyNumberFormat="0" applyAlignment="0" applyProtection="0"/>
    <xf numFmtId="0" fontId="60" fillId="4" borderId="4" applyNumberFormat="0" applyAlignment="0" applyProtection="0"/>
    <xf numFmtId="0" fontId="58" fillId="14" borderId="0" applyNumberFormat="0" applyBorder="0" applyAlignment="0" applyProtection="0"/>
    <xf numFmtId="0" fontId="60" fillId="4" borderId="4" applyNumberFormat="0" applyAlignment="0" applyProtection="0"/>
    <xf numFmtId="0" fontId="59" fillId="10" borderId="0" applyNumberFormat="0" applyBorder="0" applyAlignment="0" applyProtection="0"/>
    <xf numFmtId="0" fontId="57" fillId="19" borderId="9" applyNumberFormat="0" applyAlignment="0" applyProtection="0"/>
    <xf numFmtId="0" fontId="59" fillId="10" borderId="0" applyNumberFormat="0" applyBorder="0" applyAlignment="0" applyProtection="0"/>
    <xf numFmtId="0" fontId="57" fillId="19" borderId="9" applyNumberFormat="0" applyAlignment="0" applyProtection="0"/>
    <xf numFmtId="0" fontId="54" fillId="20" borderId="0" applyNumberFormat="0" applyBorder="0" applyAlignment="0" applyProtection="0"/>
    <xf numFmtId="0" fontId="57" fillId="19" borderId="9" applyNumberFormat="0" applyAlignment="0" applyProtection="0"/>
    <xf numFmtId="0" fontId="93" fillId="0" borderId="0">
      <alignment/>
      <protection/>
    </xf>
    <xf numFmtId="0" fontId="57" fillId="19" borderId="9" applyNumberFormat="0" applyAlignment="0" applyProtection="0"/>
    <xf numFmtId="0" fontId="58" fillId="14" borderId="0" applyNumberFormat="0" applyBorder="0" applyAlignment="0" applyProtection="0"/>
    <xf numFmtId="0" fontId="57" fillId="19" borderId="9" applyNumberFormat="0" applyAlignment="0" applyProtection="0"/>
    <xf numFmtId="0" fontId="57" fillId="19" borderId="9" applyNumberFormat="0" applyAlignment="0" applyProtection="0"/>
    <xf numFmtId="0" fontId="57" fillId="19" borderId="9" applyNumberFormat="0" applyAlignment="0" applyProtection="0"/>
    <xf numFmtId="0" fontId="3" fillId="22" borderId="0" applyNumberFormat="0" applyBorder="0" applyAlignment="0" applyProtection="0"/>
    <xf numFmtId="0" fontId="56" fillId="0" borderId="0" applyNumberFormat="0" applyFill="0" applyBorder="0" applyAlignment="0" applyProtection="0"/>
    <xf numFmtId="0" fontId="61" fillId="15" borderId="0" applyNumberFormat="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5" fillId="4" borderId="5" applyNumberFormat="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94" fillId="0" borderId="3" applyNumberFormat="0" applyFill="0" applyProtection="0">
      <alignment horizontal="left"/>
    </xf>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59" fillId="7" borderId="0" applyNumberFormat="0" applyBorder="0" applyAlignment="0" applyProtection="0"/>
    <xf numFmtId="0" fontId="67" fillId="0" borderId="0" applyNumberFormat="0" applyFill="0" applyBorder="0" applyAlignment="0" applyProtection="0"/>
    <xf numFmtId="0" fontId="54" fillId="20" borderId="0" applyNumberFormat="0" applyBorder="0" applyAlignment="0" applyProtection="0"/>
    <xf numFmtId="0" fontId="52" fillId="14" borderId="0" applyNumberFormat="0" applyBorder="0" applyAlignment="0" applyProtection="0"/>
    <xf numFmtId="0" fontId="67" fillId="0" borderId="0" applyNumberFormat="0" applyFill="0" applyBorder="0" applyAlignment="0" applyProtection="0"/>
    <xf numFmtId="0" fontId="53" fillId="18" borderId="0" applyNumberFormat="0" applyBorder="0" applyAlignment="0" applyProtection="0"/>
    <xf numFmtId="0" fontId="52" fillId="14" borderId="0" applyNumberFormat="0" applyBorder="0" applyAlignment="0" applyProtection="0"/>
    <xf numFmtId="0" fontId="67" fillId="0" borderId="0" applyNumberFormat="0" applyFill="0" applyBorder="0" applyAlignment="0" applyProtection="0"/>
  </cellStyleXfs>
  <cellXfs count="650">
    <xf numFmtId="0" fontId="0" fillId="0" borderId="0" xfId="0" applyAlignment="1">
      <alignment/>
    </xf>
    <xf numFmtId="0" fontId="2" fillId="0" borderId="0" xfId="0" applyFont="1" applyFill="1" applyBorder="1" applyAlignment="1">
      <alignment vertical="center"/>
    </xf>
    <xf numFmtId="0" fontId="3" fillId="0" borderId="0" xfId="0" applyFont="1" applyFill="1" applyBorder="1" applyAlignment="1">
      <alignment vertical="center"/>
    </xf>
    <xf numFmtId="198" fontId="3" fillId="0" borderId="0" xfId="0" applyNumberFormat="1" applyFont="1" applyFill="1" applyBorder="1" applyAlignment="1">
      <alignment vertical="center"/>
    </xf>
    <xf numFmtId="0" fontId="4" fillId="0" borderId="0" xfId="381" applyFont="1" applyAlignment="1">
      <alignment vertical="center" wrapText="1"/>
      <protection/>
    </xf>
    <xf numFmtId="199" fontId="5" fillId="0" borderId="0" xfId="2144" applyNumberFormat="1" applyFont="1" applyFill="1" applyBorder="1" applyAlignment="1">
      <alignment horizontal="center" vertical="center" wrapText="1"/>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7" fillId="0" borderId="2" xfId="0" applyFont="1" applyFill="1" applyBorder="1" applyAlignment="1">
      <alignment horizontal="center" vertical="center"/>
    </xf>
    <xf numFmtId="198" fontId="7" fillId="0" borderId="2" xfId="0" applyNumberFormat="1" applyFont="1" applyFill="1" applyBorder="1" applyAlignment="1">
      <alignment horizontal="center" vertical="center"/>
    </xf>
    <xf numFmtId="0" fontId="8" fillId="0" borderId="2" xfId="0" applyFont="1" applyFill="1" applyBorder="1" applyAlignment="1">
      <alignment horizontal="center" vertical="center"/>
    </xf>
    <xf numFmtId="198" fontId="4" fillId="0" borderId="2" xfId="0" applyNumberFormat="1" applyFont="1" applyBorder="1" applyAlignment="1">
      <alignment/>
    </xf>
    <xf numFmtId="0" fontId="8" fillId="0" borderId="2" xfId="0" applyFont="1" applyFill="1" applyBorder="1" applyAlignment="1">
      <alignment vertical="center"/>
    </xf>
    <xf numFmtId="198" fontId="9" fillId="0" borderId="2" xfId="0" applyNumberFormat="1" applyFont="1" applyBorder="1" applyAlignment="1">
      <alignment/>
    </xf>
    <xf numFmtId="0" fontId="0" fillId="0" borderId="2" xfId="0" applyBorder="1" applyAlignment="1">
      <alignment/>
    </xf>
    <xf numFmtId="0" fontId="9" fillId="0" borderId="2" xfId="0" applyFont="1" applyBorder="1" applyAlignment="1">
      <alignment/>
    </xf>
    <xf numFmtId="0" fontId="4" fillId="0" borderId="2" xfId="0" applyFont="1" applyBorder="1" applyAlignment="1">
      <alignment/>
    </xf>
    <xf numFmtId="0" fontId="9" fillId="0" borderId="2" xfId="0" applyFont="1" applyBorder="1" applyAlignment="1">
      <alignment horizontal="center"/>
    </xf>
    <xf numFmtId="199" fontId="3" fillId="0" borderId="0" xfId="0" applyNumberFormat="1" applyFont="1" applyFill="1" applyBorder="1" applyAlignment="1">
      <alignment vertical="center"/>
    </xf>
    <xf numFmtId="0" fontId="3" fillId="0" borderId="0" xfId="374" applyFont="1" applyFill="1" applyBorder="1" applyAlignment="1">
      <alignment horizontal="center" vertical="center"/>
      <protection/>
    </xf>
    <xf numFmtId="0" fontId="3" fillId="0" borderId="0" xfId="374" applyFont="1" applyFill="1" applyBorder="1" applyAlignment="1">
      <alignment vertical="center"/>
      <protection/>
    </xf>
    <xf numFmtId="0" fontId="6" fillId="0" borderId="18" xfId="374" applyFont="1" applyFill="1" applyBorder="1" applyAlignment="1">
      <alignment horizontal="center" vertical="center"/>
      <protection/>
    </xf>
    <xf numFmtId="0" fontId="3" fillId="0" borderId="18" xfId="374" applyFont="1" applyFill="1" applyBorder="1" applyAlignment="1">
      <alignment horizontal="center" vertical="center"/>
      <protection/>
    </xf>
    <xf numFmtId="0" fontId="10" fillId="0" borderId="6" xfId="374" applyFont="1" applyFill="1" applyBorder="1" applyAlignment="1">
      <alignment horizontal="center" vertical="center"/>
      <protection/>
    </xf>
    <xf numFmtId="0" fontId="11" fillId="0" borderId="2" xfId="374" applyFont="1" applyFill="1" applyBorder="1" applyAlignment="1">
      <alignment horizontal="center" vertical="center"/>
      <protection/>
    </xf>
    <xf numFmtId="199" fontId="11" fillId="0" borderId="2" xfId="374" applyNumberFormat="1" applyFont="1" applyFill="1" applyBorder="1" applyAlignment="1">
      <alignment horizontal="center" vertical="center"/>
      <protection/>
    </xf>
    <xf numFmtId="10" fontId="11" fillId="0" borderId="2" xfId="374" applyNumberFormat="1" applyFont="1" applyFill="1" applyBorder="1" applyAlignment="1">
      <alignment horizontal="center" vertical="center"/>
      <protection/>
    </xf>
    <xf numFmtId="0" fontId="12" fillId="0" borderId="0" xfId="654" applyFont="1" applyAlignment="1">
      <alignment wrapText="1"/>
      <protection/>
    </xf>
    <xf numFmtId="0" fontId="3" fillId="0" borderId="0" xfId="2948" applyAlignment="1">
      <alignment vertical="center"/>
      <protection/>
    </xf>
    <xf numFmtId="0" fontId="6" fillId="0" borderId="0" xfId="2948" applyFont="1" applyAlignment="1">
      <alignment vertical="center"/>
      <protection/>
    </xf>
    <xf numFmtId="0" fontId="13" fillId="0" borderId="0" xfId="923" applyFont="1">
      <alignment/>
      <protection/>
    </xf>
    <xf numFmtId="0" fontId="14" fillId="0" borderId="0" xfId="923" applyFont="1" applyFill="1">
      <alignment/>
      <protection/>
    </xf>
    <xf numFmtId="0" fontId="15" fillId="0" borderId="0" xfId="923" applyFont="1" applyFill="1">
      <alignment/>
      <protection/>
    </xf>
    <xf numFmtId="0" fontId="16" fillId="0" borderId="0" xfId="923" applyFont="1">
      <alignment/>
      <protection/>
    </xf>
    <xf numFmtId="0" fontId="17" fillId="0" borderId="0" xfId="654" applyFont="1" applyAlignment="1">
      <alignment wrapText="1"/>
      <protection/>
    </xf>
    <xf numFmtId="0" fontId="16" fillId="0" borderId="0" xfId="1249" applyFont="1">
      <alignment vertical="center"/>
      <protection/>
    </xf>
    <xf numFmtId="0" fontId="3" fillId="0" borderId="0" xfId="2948" applyAlignment="1">
      <alignment/>
      <protection/>
    </xf>
    <xf numFmtId="0" fontId="3" fillId="0" borderId="0" xfId="2948" applyAlignment="1">
      <alignment horizontal="center"/>
      <protection/>
    </xf>
    <xf numFmtId="200" fontId="18" fillId="0" borderId="0" xfId="2948" applyNumberFormat="1" applyFont="1" applyAlignment="1">
      <alignment/>
      <protection/>
    </xf>
    <xf numFmtId="0" fontId="18" fillId="0" borderId="0" xfId="2948" applyFont="1" applyAlignment="1">
      <alignment/>
      <protection/>
    </xf>
    <xf numFmtId="0" fontId="9" fillId="0" borderId="0" xfId="2948" applyFont="1" applyAlignment="1">
      <alignment vertical="center"/>
      <protection/>
    </xf>
    <xf numFmtId="0" fontId="9" fillId="0" borderId="0" xfId="2948" applyFont="1" applyAlignment="1">
      <alignment horizontal="center" vertical="center"/>
      <protection/>
    </xf>
    <xf numFmtId="0" fontId="19" fillId="0" borderId="2" xfId="0" applyFont="1" applyBorder="1" applyAlignment="1">
      <alignment horizontal="center" vertical="center"/>
    </xf>
    <xf numFmtId="0" fontId="20" fillId="0" borderId="2" xfId="0" applyFont="1" applyBorder="1" applyAlignment="1">
      <alignment horizontal="center" vertical="center" wrapText="1"/>
    </xf>
    <xf numFmtId="0" fontId="20" fillId="0" borderId="2" xfId="2948" applyFont="1" applyBorder="1" applyAlignment="1">
      <alignment horizontal="center" vertical="center" wrapText="1"/>
      <protection/>
    </xf>
    <xf numFmtId="0" fontId="21" fillId="0" borderId="2" xfId="2948" applyFont="1" applyBorder="1" applyAlignment="1">
      <alignment vertical="center"/>
      <protection/>
    </xf>
    <xf numFmtId="0" fontId="21" fillId="0" borderId="2" xfId="2948" applyFont="1" applyBorder="1" applyAlignment="1">
      <alignment horizontal="right" vertical="center"/>
      <protection/>
    </xf>
    <xf numFmtId="200" fontId="21" fillId="0" borderId="2" xfId="2948" applyNumberFormat="1" applyFont="1" applyBorder="1" applyAlignment="1">
      <alignment horizontal="right" vertical="center"/>
      <protection/>
    </xf>
    <xf numFmtId="0" fontId="21" fillId="0" borderId="2" xfId="2948" applyFont="1" applyBorder="1" applyAlignment="1">
      <alignment horizontal="left" vertical="center"/>
      <protection/>
    </xf>
    <xf numFmtId="199" fontId="21" fillId="0" borderId="2" xfId="2948" applyNumberFormat="1" applyFont="1" applyBorder="1" applyAlignment="1">
      <alignment horizontal="right" vertical="center"/>
      <protection/>
    </xf>
    <xf numFmtId="0" fontId="21" fillId="0" borderId="2" xfId="2948" applyFont="1" applyBorder="1" applyAlignment="1">
      <alignment/>
      <protection/>
    </xf>
    <xf numFmtId="0" fontId="21" fillId="0" borderId="2" xfId="2948" applyFont="1" applyBorder="1" applyAlignment="1">
      <alignment horizontal="center" vertical="center"/>
      <protection/>
    </xf>
    <xf numFmtId="0" fontId="21" fillId="0" borderId="0" xfId="2948" applyFont="1" applyFill="1" applyBorder="1" applyAlignment="1">
      <alignment horizontal="left" vertical="center"/>
      <protection/>
    </xf>
    <xf numFmtId="0" fontId="21" fillId="0" borderId="0" xfId="2948" applyFont="1" applyFill="1" applyBorder="1" applyAlignment="1">
      <alignment horizontal="center" vertical="center"/>
      <protection/>
    </xf>
    <xf numFmtId="200" fontId="22" fillId="0" borderId="0" xfId="2948" applyNumberFormat="1" applyFont="1" applyAlignment="1">
      <alignment vertical="center"/>
      <protection/>
    </xf>
    <xf numFmtId="200" fontId="20" fillId="0" borderId="2" xfId="2948" applyNumberFormat="1" applyFont="1" applyBorder="1" applyAlignment="1">
      <alignment horizontal="center" vertical="center" wrapText="1"/>
      <protection/>
    </xf>
    <xf numFmtId="200" fontId="23" fillId="0" borderId="2" xfId="2948" applyNumberFormat="1" applyFont="1" applyBorder="1" applyAlignment="1">
      <alignment horizontal="right" vertical="center"/>
      <protection/>
    </xf>
    <xf numFmtId="0" fontId="21" fillId="0" borderId="2" xfId="2948" applyFont="1" applyBorder="1" applyAlignment="1">
      <alignment vertical="center" wrapText="1"/>
      <protection/>
    </xf>
    <xf numFmtId="200" fontId="18" fillId="0" borderId="0" xfId="2948" applyNumberFormat="1" applyFont="1" applyAlignment="1">
      <alignment vertical="center"/>
      <protection/>
    </xf>
    <xf numFmtId="0" fontId="9" fillId="0" borderId="0" xfId="0" applyFont="1" applyAlignment="1">
      <alignment/>
    </xf>
    <xf numFmtId="0" fontId="20" fillId="0" borderId="19" xfId="0" applyFont="1" applyBorder="1" applyAlignment="1">
      <alignment horizontal="center" vertical="center" wrapText="1"/>
    </xf>
    <xf numFmtId="0" fontId="20" fillId="0" borderId="0" xfId="0" applyFont="1" applyAlignment="1">
      <alignment horizontal="center" vertical="center" wrapText="1"/>
    </xf>
    <xf numFmtId="199" fontId="9" fillId="0" borderId="2" xfId="2948" applyNumberFormat="1" applyFont="1" applyBorder="1" applyAlignment="1">
      <alignment horizontal="right" vertical="center"/>
      <protection/>
    </xf>
    <xf numFmtId="0" fontId="23" fillId="0" borderId="2" xfId="2948" applyFont="1" applyBorder="1" applyAlignment="1">
      <alignment horizontal="right" vertical="center"/>
      <protection/>
    </xf>
    <xf numFmtId="0" fontId="18" fillId="0" borderId="0" xfId="2948" applyFont="1" applyAlignment="1">
      <alignment vertical="center"/>
      <protection/>
    </xf>
    <xf numFmtId="0" fontId="15" fillId="0" borderId="0" xfId="2456" applyFont="1">
      <alignment vertical="center"/>
      <protection/>
    </xf>
    <xf numFmtId="0" fontId="16" fillId="0" borderId="0" xfId="923" applyFont="1" applyAlignment="1">
      <alignment wrapText="1"/>
      <protection/>
    </xf>
    <xf numFmtId="199" fontId="16" fillId="0" borderId="0" xfId="923" applyNumberFormat="1" applyFont="1">
      <alignment/>
      <protection/>
    </xf>
    <xf numFmtId="199" fontId="4" fillId="0" borderId="0" xfId="381" applyNumberFormat="1" applyFont="1" applyAlignment="1">
      <alignment vertical="center" wrapText="1"/>
      <protection/>
    </xf>
    <xf numFmtId="199" fontId="12" fillId="0" borderId="0" xfId="207" applyNumberFormat="1" applyFont="1" applyAlignment="1">
      <alignment horizontal="right" wrapText="1"/>
    </xf>
    <xf numFmtId="199" fontId="9" fillId="0" borderId="0" xfId="2456" applyNumberFormat="1" applyFont="1" applyAlignment="1">
      <alignment horizontal="left" wrapText="1"/>
      <protection/>
    </xf>
    <xf numFmtId="199" fontId="15" fillId="0" borderId="0" xfId="2456" applyNumberFormat="1" applyFont="1" applyBorder="1" applyAlignment="1">
      <alignment horizontal="center"/>
      <protection/>
    </xf>
    <xf numFmtId="199" fontId="24" fillId="0" borderId="2" xfId="923" applyNumberFormat="1" applyFont="1" applyBorder="1" applyAlignment="1">
      <alignment horizontal="center" vertical="center" wrapText="1"/>
      <protection/>
    </xf>
    <xf numFmtId="199" fontId="25" fillId="0" borderId="2" xfId="0" applyNumberFormat="1" applyFont="1" applyBorder="1" applyAlignment="1">
      <alignment horizontal="center" vertical="center"/>
    </xf>
    <xf numFmtId="199" fontId="0" fillId="0" borderId="2" xfId="0" applyNumberFormat="1" applyBorder="1" applyAlignment="1">
      <alignment horizontal="center" vertical="center"/>
    </xf>
    <xf numFmtId="199" fontId="24" fillId="33" borderId="2" xfId="923" applyNumberFormat="1" applyFont="1" applyFill="1" applyBorder="1" applyAlignment="1">
      <alignment horizontal="center" vertical="center" wrapText="1"/>
      <protection/>
    </xf>
    <xf numFmtId="199" fontId="14" fillId="0" borderId="2" xfId="923" applyNumberFormat="1" applyFont="1" applyFill="1" applyBorder="1" applyAlignment="1">
      <alignment wrapText="1"/>
      <protection/>
    </xf>
    <xf numFmtId="199" fontId="14" fillId="0" borderId="2" xfId="92" applyNumberFormat="1" applyFont="1" applyFill="1" applyBorder="1" applyAlignment="1">
      <alignment horizontal="right" vertical="center" wrapText="1"/>
    </xf>
    <xf numFmtId="199" fontId="11" fillId="0" borderId="20" xfId="2761" applyNumberFormat="1" applyFont="1" applyFill="1" applyBorder="1" applyAlignment="1" applyProtection="1">
      <alignment horizontal="left" vertical="center" wrapText="1"/>
      <protection/>
    </xf>
    <xf numFmtId="199" fontId="26" fillId="0" borderId="21" xfId="2761" applyNumberFormat="1" applyFont="1" applyFill="1" applyBorder="1" applyAlignment="1" applyProtection="1">
      <alignment horizontal="left" vertical="center" wrapText="1"/>
      <protection/>
    </xf>
    <xf numFmtId="199" fontId="15" fillId="0" borderId="2" xfId="92" applyNumberFormat="1" applyFont="1" applyFill="1" applyBorder="1" applyAlignment="1">
      <alignment horizontal="right" vertical="center" wrapText="1"/>
    </xf>
    <xf numFmtId="199" fontId="21" fillId="34" borderId="2" xfId="0" applyNumberFormat="1" applyFont="1" applyFill="1" applyBorder="1" applyAlignment="1" applyProtection="1">
      <alignment horizontal="right" vertical="center"/>
      <protection/>
    </xf>
    <xf numFmtId="199" fontId="21" fillId="34" borderId="21" xfId="0" applyNumberFormat="1" applyFont="1" applyFill="1" applyBorder="1" applyAlignment="1" applyProtection="1">
      <alignment horizontal="right" vertical="center"/>
      <protection/>
    </xf>
    <xf numFmtId="199" fontId="26" fillId="0" borderId="21" xfId="2761" applyNumberFormat="1" applyFont="1" applyFill="1" applyBorder="1" applyAlignment="1" applyProtection="1">
      <alignment vertical="center" wrapText="1"/>
      <protection/>
    </xf>
    <xf numFmtId="199" fontId="26" fillId="0" borderId="21" xfId="2761" applyNumberFormat="1" applyFont="1" applyFill="1" applyBorder="1" applyAlignment="1" applyProtection="1">
      <alignment horizontal="center" vertical="center" wrapText="1"/>
      <protection/>
    </xf>
    <xf numFmtId="199" fontId="26" fillId="0" borderId="22" xfId="2761" applyNumberFormat="1" applyFont="1" applyFill="1" applyBorder="1" applyAlignment="1" applyProtection="1">
      <alignment vertical="center" wrapText="1"/>
      <protection/>
    </xf>
    <xf numFmtId="199" fontId="11" fillId="0" borderId="22" xfId="2761" applyNumberFormat="1" applyFont="1" applyFill="1" applyBorder="1" applyAlignment="1" applyProtection="1">
      <alignment horizontal="left" vertical="center" wrapText="1"/>
      <protection/>
    </xf>
    <xf numFmtId="199" fontId="26" fillId="0" borderId="22" xfId="2761" applyNumberFormat="1" applyFont="1" applyFill="1" applyBorder="1" applyAlignment="1" applyProtection="1">
      <alignment horizontal="left" vertical="center" wrapText="1"/>
      <protection/>
    </xf>
    <xf numFmtId="199" fontId="15" fillId="0" borderId="2" xfId="1499" applyNumberFormat="1" applyFont="1" applyFill="1" applyBorder="1" applyAlignment="1">
      <alignment horizontal="right" vertical="center"/>
    </xf>
    <xf numFmtId="199" fontId="0" fillId="0" borderId="2" xfId="0" applyNumberFormat="1" applyFont="1" applyBorder="1" applyAlignment="1">
      <alignment wrapText="1"/>
    </xf>
    <xf numFmtId="199" fontId="9" fillId="0" borderId="2" xfId="0" applyNumberFormat="1" applyFont="1" applyBorder="1" applyAlignment="1">
      <alignment wrapText="1"/>
    </xf>
    <xf numFmtId="199" fontId="15" fillId="0" borderId="2" xfId="1499" applyNumberFormat="1" applyFont="1" applyBorder="1" applyAlignment="1">
      <alignment horizontal="right" vertical="center"/>
    </xf>
    <xf numFmtId="199" fontId="6" fillId="33" borderId="21" xfId="0" applyNumberFormat="1" applyFont="1" applyFill="1" applyBorder="1" applyAlignment="1" applyProtection="1">
      <alignment horizontal="right" vertical="center"/>
      <protection/>
    </xf>
    <xf numFmtId="199" fontId="11" fillId="0" borderId="2" xfId="2761" applyNumberFormat="1" applyFont="1" applyFill="1" applyBorder="1" applyAlignment="1" applyProtection="1">
      <alignment horizontal="left" vertical="center" wrapText="1"/>
      <protection/>
    </xf>
    <xf numFmtId="199" fontId="1" fillId="0" borderId="0" xfId="0" applyNumberFormat="1" applyFont="1" applyAlignment="1">
      <alignment horizontal="left" wrapText="1"/>
    </xf>
    <xf numFmtId="0" fontId="27" fillId="0" borderId="0" xfId="923" applyFont="1" applyAlignment="1">
      <alignment wrapText="1"/>
      <protection/>
    </xf>
    <xf numFmtId="0" fontId="21" fillId="0" borderId="0" xfId="923" applyFont="1" applyAlignment="1">
      <alignment wrapText="1"/>
      <protection/>
    </xf>
    <xf numFmtId="199" fontId="0" fillId="0" borderId="0" xfId="0" applyNumberFormat="1" applyAlignment="1">
      <alignment/>
    </xf>
    <xf numFmtId="199" fontId="9" fillId="0" borderId="0" xfId="0" applyNumberFormat="1" applyFont="1" applyAlignment="1">
      <alignment/>
    </xf>
    <xf numFmtId="199" fontId="15" fillId="0" borderId="0" xfId="2456" applyNumberFormat="1" applyFont="1" applyAlignment="1">
      <alignment horizontal="center"/>
      <protection/>
    </xf>
    <xf numFmtId="199" fontId="24" fillId="0" borderId="2" xfId="0" applyNumberFormat="1" applyFont="1" applyBorder="1" applyAlignment="1">
      <alignment horizontal="center" vertical="center"/>
    </xf>
    <xf numFmtId="199" fontId="14" fillId="0" borderId="2" xfId="1499" applyNumberFormat="1" applyFont="1" applyBorder="1" applyAlignment="1">
      <alignment horizontal="right" vertical="center"/>
    </xf>
    <xf numFmtId="199" fontId="14" fillId="0" borderId="2" xfId="1499" applyNumberFormat="1" applyFont="1" applyFill="1" applyBorder="1" applyAlignment="1">
      <alignment horizontal="right" vertical="center"/>
    </xf>
    <xf numFmtId="199" fontId="15" fillId="0" borderId="0" xfId="2456" applyNumberFormat="1" applyFont="1">
      <alignment vertical="center"/>
      <protection/>
    </xf>
    <xf numFmtId="199" fontId="14" fillId="0" borderId="2" xfId="923" applyNumberFormat="1" applyFont="1" applyFill="1" applyBorder="1">
      <alignment/>
      <protection/>
    </xf>
    <xf numFmtId="199" fontId="14" fillId="0" borderId="2" xfId="923" applyNumberFormat="1" applyFont="1" applyFill="1" applyBorder="1" applyAlignment="1">
      <alignment horizontal="right" vertical="center"/>
      <protection/>
    </xf>
    <xf numFmtId="199" fontId="15" fillId="0" borderId="2" xfId="923" applyNumberFormat="1" applyFont="1" applyFill="1" applyBorder="1" applyAlignment="1">
      <alignment horizontal="right" vertical="center"/>
      <protection/>
    </xf>
    <xf numFmtId="199" fontId="0" fillId="0" borderId="0" xfId="0" applyNumberFormat="1" applyFont="1" applyAlignment="1">
      <alignment horizontal="right" vertical="center"/>
    </xf>
    <xf numFmtId="199" fontId="6" fillId="33" borderId="22" xfId="0" applyNumberFormat="1" applyFont="1" applyFill="1" applyBorder="1" applyAlignment="1" applyProtection="1">
      <alignment horizontal="right" vertical="center"/>
      <protection/>
    </xf>
    <xf numFmtId="199" fontId="0" fillId="0" borderId="2" xfId="0" applyNumberFormat="1" applyFont="1" applyBorder="1" applyAlignment="1">
      <alignment horizontal="right" vertical="center"/>
    </xf>
    <xf numFmtId="199" fontId="6" fillId="33" borderId="20" xfId="0" applyNumberFormat="1" applyFont="1" applyFill="1" applyBorder="1" applyAlignment="1" applyProtection="1">
      <alignment horizontal="right" vertical="center"/>
      <protection/>
    </xf>
    <xf numFmtId="199" fontId="6" fillId="33" borderId="2" xfId="0" applyNumberFormat="1" applyFont="1" applyFill="1" applyBorder="1" applyAlignment="1" applyProtection="1">
      <alignment horizontal="right" vertical="center"/>
      <protection/>
    </xf>
    <xf numFmtId="199" fontId="3" fillId="0" borderId="2" xfId="0" applyNumberFormat="1" applyFont="1" applyFill="1" applyBorder="1" applyAlignment="1" applyProtection="1">
      <alignment horizontal="right" vertical="center"/>
      <protection/>
    </xf>
    <xf numFmtId="199" fontId="12" fillId="0" borderId="0" xfId="654" applyNumberFormat="1" applyFont="1" applyAlignment="1">
      <alignment wrapText="1"/>
      <protection/>
    </xf>
    <xf numFmtId="199" fontId="0" fillId="0" borderId="19" xfId="0" applyNumberFormat="1" applyBorder="1" applyAlignment="1">
      <alignment horizontal="center" vertical="center" wrapText="1"/>
    </xf>
    <xf numFmtId="199" fontId="0" fillId="0" borderId="6" xfId="0" applyNumberFormat="1" applyBorder="1" applyAlignment="1">
      <alignment horizontal="center" vertical="center" wrapText="1"/>
    </xf>
    <xf numFmtId="198" fontId="15" fillId="0" borderId="0" xfId="923" applyNumberFormat="1" applyFont="1" applyFill="1">
      <alignment/>
      <protection/>
    </xf>
    <xf numFmtId="198" fontId="14" fillId="0" borderId="0" xfId="923" applyNumberFormat="1" applyFont="1" applyFill="1">
      <alignment/>
      <protection/>
    </xf>
    <xf numFmtId="0" fontId="28" fillId="0" borderId="0" xfId="654" applyFont="1" applyAlignment="1">
      <alignment wrapText="1"/>
      <protection/>
    </xf>
    <xf numFmtId="0" fontId="13" fillId="0" borderId="0" xfId="654" applyFont="1" applyAlignment="1">
      <alignment wrapText="1"/>
      <protection/>
    </xf>
    <xf numFmtId="0" fontId="14" fillId="0" borderId="0" xfId="654" applyFont="1" applyAlignment="1">
      <alignment wrapText="1"/>
      <protection/>
    </xf>
    <xf numFmtId="0" fontId="29" fillId="0" borderId="0" xfId="654" applyFont="1" applyAlignment="1">
      <alignment wrapText="1"/>
      <protection/>
    </xf>
    <xf numFmtId="198" fontId="29" fillId="0" borderId="0" xfId="207" applyNumberFormat="1" applyFont="1" applyAlignment="1">
      <alignment horizontal="right" wrapText="1"/>
    </xf>
    <xf numFmtId="200" fontId="29" fillId="0" borderId="0" xfId="207" applyNumberFormat="1" applyFont="1" applyAlignment="1">
      <alignment horizontal="right" wrapText="1"/>
    </xf>
    <xf numFmtId="198" fontId="12" fillId="0" borderId="0" xfId="207" applyNumberFormat="1" applyFont="1" applyAlignment="1">
      <alignment horizontal="right" wrapText="1"/>
    </xf>
    <xf numFmtId="0" fontId="30" fillId="0" borderId="0" xfId="0" applyFont="1" applyAlignment="1">
      <alignment horizontal="center" vertical="center"/>
    </xf>
    <xf numFmtId="0" fontId="31" fillId="0" borderId="0" xfId="0" applyFont="1" applyAlignment="1">
      <alignment horizontal="center" vertical="center"/>
    </xf>
    <xf numFmtId="0" fontId="9" fillId="0" borderId="0" xfId="2456" applyFont="1" applyAlignment="1">
      <alignment/>
      <protection/>
    </xf>
    <xf numFmtId="0" fontId="24" fillId="0" borderId="23" xfId="654" applyFont="1" applyBorder="1" applyAlignment="1">
      <alignment horizontal="center" vertical="center" wrapText="1"/>
      <protection/>
    </xf>
    <xf numFmtId="198" fontId="13" fillId="0" borderId="2" xfId="207" applyNumberFormat="1" applyFont="1" applyBorder="1" applyAlignment="1">
      <alignment horizontal="center" vertical="center" wrapText="1"/>
    </xf>
    <xf numFmtId="198" fontId="13" fillId="0" borderId="19" xfId="207" applyNumberFormat="1" applyFont="1" applyBorder="1" applyAlignment="1">
      <alignment horizontal="center" vertical="center" wrapText="1"/>
    </xf>
    <xf numFmtId="198" fontId="24" fillId="0" borderId="19" xfId="207" applyNumberFormat="1" applyFont="1" applyBorder="1" applyAlignment="1">
      <alignment horizontal="center" vertical="center" wrapText="1"/>
    </xf>
    <xf numFmtId="0" fontId="32" fillId="0" borderId="23" xfId="654" applyFont="1" applyBorder="1" applyAlignment="1">
      <alignment vertical="distributed" wrapText="1"/>
      <protection/>
    </xf>
    <xf numFmtId="198" fontId="33" fillId="0" borderId="2" xfId="207" applyNumberFormat="1" applyFont="1" applyBorder="1" applyAlignment="1">
      <alignment vertical="center" wrapText="1"/>
    </xf>
    <xf numFmtId="0" fontId="4" fillId="0" borderId="2" xfId="654" applyFont="1" applyBorder="1" applyAlignment="1">
      <alignment horizontal="left" vertical="center" wrapText="1"/>
      <protection/>
    </xf>
    <xf numFmtId="199" fontId="33" fillId="0" borderId="2" xfId="207" applyNumberFormat="1" applyFont="1" applyBorder="1" applyAlignment="1">
      <alignment vertical="center" wrapText="1"/>
    </xf>
    <xf numFmtId="200" fontId="33" fillId="0" borderId="2" xfId="207" applyNumberFormat="1" applyFont="1" applyBorder="1" applyAlignment="1">
      <alignment vertical="center" wrapText="1"/>
    </xf>
    <xf numFmtId="199" fontId="14" fillId="0" borderId="2" xfId="207" applyNumberFormat="1" applyFont="1" applyBorder="1" applyAlignment="1">
      <alignment vertical="center" wrapText="1"/>
    </xf>
    <xf numFmtId="198" fontId="14" fillId="0" borderId="2" xfId="207" applyNumberFormat="1" applyFont="1" applyBorder="1" applyAlignment="1">
      <alignment vertical="center" wrapText="1"/>
    </xf>
    <xf numFmtId="198" fontId="13" fillId="0" borderId="0" xfId="207" applyNumberFormat="1" applyFont="1" applyAlignment="1">
      <alignment horizontal="right" wrapText="1"/>
    </xf>
    <xf numFmtId="198" fontId="17" fillId="0" borderId="0" xfId="207" applyNumberFormat="1" applyFont="1" applyAlignment="1">
      <alignment horizontal="right" wrapText="1"/>
    </xf>
    <xf numFmtId="200" fontId="12" fillId="0" borderId="0" xfId="207" applyNumberFormat="1" applyFont="1" applyAlignment="1">
      <alignment horizontal="right" wrapText="1"/>
    </xf>
    <xf numFmtId="0" fontId="9" fillId="0" borderId="0" xfId="654" applyFont="1" applyAlignment="1">
      <alignment horizontal="right" wrapText="1"/>
      <protection/>
    </xf>
    <xf numFmtId="43" fontId="28" fillId="0" borderId="0" xfId="207" applyNumberFormat="1" applyFont="1" applyAlignment="1">
      <alignment wrapText="1"/>
    </xf>
    <xf numFmtId="200" fontId="4" fillId="0" borderId="2" xfId="207" applyNumberFormat="1" applyFont="1" applyBorder="1" applyAlignment="1">
      <alignment horizontal="center" vertical="center" wrapText="1"/>
    </xf>
    <xf numFmtId="0" fontId="24" fillId="0" borderId="2" xfId="654" applyFont="1" applyBorder="1" applyAlignment="1">
      <alignment horizontal="center" vertical="center" wrapText="1"/>
      <protection/>
    </xf>
    <xf numFmtId="0" fontId="13" fillId="0" borderId="0" xfId="654" applyFont="1" applyBorder="1" applyAlignment="1">
      <alignment wrapText="1"/>
      <protection/>
    </xf>
    <xf numFmtId="0" fontId="17" fillId="0" borderId="0" xfId="654" applyFont="1" applyBorder="1" applyAlignment="1">
      <alignment wrapText="1"/>
      <protection/>
    </xf>
    <xf numFmtId="0" fontId="14" fillId="0" borderId="0" xfId="654" applyFont="1" applyAlignment="1">
      <alignment horizontal="center" vertical="center" wrapText="1"/>
      <protection/>
    </xf>
    <xf numFmtId="200" fontId="13" fillId="0" borderId="0" xfId="207" applyNumberFormat="1" applyFont="1" applyAlignment="1">
      <alignment horizontal="right" wrapText="1"/>
    </xf>
    <xf numFmtId="0" fontId="17" fillId="0" borderId="0" xfId="654" applyFont="1" applyAlignment="1">
      <alignment horizontal="left" vertical="center" wrapText="1"/>
      <protection/>
    </xf>
    <xf numFmtId="200" fontId="17" fillId="0" borderId="0" xfId="207" applyNumberFormat="1" applyFont="1" applyAlignment="1">
      <alignment horizontal="right" wrapText="1"/>
    </xf>
    <xf numFmtId="0" fontId="21" fillId="0" borderId="0" xfId="2562" applyFont="1" applyFill="1">
      <alignment/>
      <protection/>
    </xf>
    <xf numFmtId="0" fontId="16" fillId="0" borderId="0" xfId="2562" applyFont="1" applyFill="1">
      <alignment/>
      <protection/>
    </xf>
    <xf numFmtId="0" fontId="21" fillId="0" borderId="0" xfId="1249" applyFont="1" applyFill="1" applyAlignment="1">
      <alignment vertical="center" wrapText="1"/>
      <protection/>
    </xf>
    <xf numFmtId="199" fontId="21" fillId="0" borderId="0" xfId="1249" applyNumberFormat="1" applyFont="1" applyFill="1">
      <alignment vertical="center"/>
      <protection/>
    </xf>
    <xf numFmtId="200" fontId="21" fillId="0" borderId="0" xfId="1249" applyNumberFormat="1" applyFont="1" applyFill="1">
      <alignment vertical="center"/>
      <protection/>
    </xf>
    <xf numFmtId="0" fontId="23" fillId="0" borderId="0" xfId="1249" applyFont="1" applyFill="1" applyAlignment="1">
      <alignment horizontal="left" vertical="center" wrapText="1"/>
      <protection/>
    </xf>
    <xf numFmtId="198" fontId="21" fillId="0" borderId="0" xfId="1249" applyNumberFormat="1" applyFont="1" applyFill="1">
      <alignment vertical="center"/>
      <protection/>
    </xf>
    <xf numFmtId="0" fontId="21" fillId="0" borderId="0" xfId="1249" applyFont="1" applyFill="1">
      <alignment vertical="center"/>
      <protection/>
    </xf>
    <xf numFmtId="0" fontId="4" fillId="0" borderId="0" xfId="2562" applyFont="1" applyFill="1" applyAlignment="1">
      <alignment wrapText="1"/>
      <protection/>
    </xf>
    <xf numFmtId="0" fontId="23" fillId="0" borderId="0" xfId="2562" applyFont="1" applyFill="1" applyAlignment="1">
      <alignment wrapText="1"/>
      <protection/>
    </xf>
    <xf numFmtId="199" fontId="21" fillId="0" borderId="0" xfId="2562" applyNumberFormat="1" applyFont="1" applyFill="1" applyAlignment="1">
      <alignment horizontal="right"/>
      <protection/>
    </xf>
    <xf numFmtId="0" fontId="34" fillId="0" borderId="0" xfId="2562" applyFont="1" applyFill="1" applyAlignment="1">
      <alignment horizontal="center"/>
      <protection/>
    </xf>
    <xf numFmtId="0" fontId="9" fillId="0" borderId="0" xfId="2456" applyFont="1" applyAlignment="1">
      <alignment wrapText="1"/>
      <protection/>
    </xf>
    <xf numFmtId="0" fontId="21" fillId="0" borderId="0" xfId="2456" applyFont="1" applyAlignment="1">
      <alignment wrapText="1"/>
      <protection/>
    </xf>
    <xf numFmtId="199" fontId="16" fillId="0" borderId="0" xfId="2562" applyNumberFormat="1" applyFont="1" applyFill="1" applyAlignment="1">
      <alignment horizontal="right"/>
      <protection/>
    </xf>
    <xf numFmtId="0" fontId="23" fillId="0" borderId="23" xfId="1249" applyFont="1" applyFill="1" applyBorder="1" applyAlignment="1">
      <alignment horizontal="center" vertical="center"/>
      <protection/>
    </xf>
    <xf numFmtId="0" fontId="23" fillId="0" borderId="17" xfId="1249" applyFont="1" applyFill="1" applyBorder="1" applyAlignment="1">
      <alignment horizontal="center" vertical="center"/>
      <protection/>
    </xf>
    <xf numFmtId="199" fontId="23" fillId="0" borderId="19" xfId="1249" applyNumberFormat="1" applyFont="1" applyFill="1" applyBorder="1" applyAlignment="1">
      <alignment horizontal="center" vertical="center" wrapText="1"/>
      <protection/>
    </xf>
    <xf numFmtId="0" fontId="25" fillId="0" borderId="24" xfId="0" applyFont="1" applyFill="1" applyBorder="1" applyAlignment="1">
      <alignment horizontal="center" vertical="center" wrapText="1"/>
    </xf>
    <xf numFmtId="199" fontId="23" fillId="0" borderId="6" xfId="1249" applyNumberFormat="1" applyFont="1" applyFill="1" applyBorder="1" applyAlignment="1">
      <alignment horizontal="center" vertical="center" wrapText="1"/>
      <protection/>
    </xf>
    <xf numFmtId="0" fontId="25" fillId="0" borderId="25" xfId="0" applyFont="1" applyFill="1" applyBorder="1" applyAlignment="1">
      <alignment horizontal="center" vertical="center" wrapText="1"/>
    </xf>
    <xf numFmtId="3" fontId="35" fillId="0" borderId="2" xfId="1249" applyNumberFormat="1" applyFont="1" applyFill="1" applyBorder="1" applyAlignment="1" applyProtection="1">
      <alignment vertical="center" wrapText="1"/>
      <protection/>
    </xf>
    <xf numFmtId="198" fontId="35" fillId="0" borderId="2" xfId="1249" applyNumberFormat="1" applyFont="1" applyFill="1" applyBorder="1" applyAlignment="1" applyProtection="1">
      <alignment vertical="center" wrapText="1"/>
      <protection/>
    </xf>
    <xf numFmtId="198" fontId="16" fillId="0" borderId="2" xfId="0" applyNumberFormat="1" applyFont="1" applyFill="1" applyBorder="1" applyAlignment="1">
      <alignment vertical="center"/>
    </xf>
    <xf numFmtId="199" fontId="35" fillId="0" borderId="2" xfId="1249" applyNumberFormat="1" applyFont="1" applyFill="1" applyBorder="1">
      <alignment vertical="center"/>
      <protection/>
    </xf>
    <xf numFmtId="3" fontId="35" fillId="0" borderId="2" xfId="1249" applyNumberFormat="1" applyFont="1" applyFill="1" applyBorder="1" applyAlignment="1" applyProtection="1">
      <alignment horizontal="center" vertical="center" wrapText="1"/>
      <protection/>
    </xf>
    <xf numFmtId="200" fontId="35" fillId="0" borderId="19" xfId="1249" applyNumberFormat="1" applyFont="1" applyFill="1" applyBorder="1" applyAlignment="1">
      <alignment horizontal="center" vertical="center"/>
      <protection/>
    </xf>
    <xf numFmtId="200" fontId="35" fillId="0" borderId="13" xfId="1249" applyNumberFormat="1" applyFont="1" applyFill="1" applyBorder="1" applyAlignment="1">
      <alignment horizontal="center" vertical="center"/>
      <protection/>
    </xf>
    <xf numFmtId="200" fontId="35" fillId="0" borderId="6" xfId="1249" applyNumberFormat="1" applyFont="1" applyFill="1" applyBorder="1" applyAlignment="1">
      <alignment horizontal="center" vertical="center"/>
      <protection/>
    </xf>
    <xf numFmtId="199" fontId="35" fillId="0" borderId="2" xfId="1249" applyNumberFormat="1" applyFont="1" applyFill="1" applyBorder="1" applyAlignment="1" applyProtection="1">
      <alignment vertical="center" wrapText="1"/>
      <protection/>
    </xf>
    <xf numFmtId="0" fontId="35" fillId="0" borderId="2" xfId="1249" applyNumberFormat="1" applyFont="1" applyFill="1" applyBorder="1" applyAlignment="1" applyProtection="1">
      <alignment vertical="center" wrapText="1"/>
      <protection/>
    </xf>
    <xf numFmtId="0" fontId="35" fillId="0" borderId="2" xfId="1249" applyFont="1" applyFill="1" applyBorder="1" applyAlignment="1">
      <alignment vertical="center" wrapText="1"/>
      <protection/>
    </xf>
    <xf numFmtId="199" fontId="16" fillId="0" borderId="2" xfId="0" applyNumberFormat="1" applyFont="1" applyFill="1" applyBorder="1" applyAlignment="1">
      <alignment vertical="center"/>
    </xf>
    <xf numFmtId="199" fontId="35" fillId="0" borderId="2" xfId="1249" applyNumberFormat="1" applyFont="1" applyFill="1" applyBorder="1" applyAlignment="1">
      <alignment vertical="center" wrapText="1"/>
      <protection/>
    </xf>
    <xf numFmtId="0" fontId="36" fillId="0" borderId="2" xfId="1249" applyNumberFormat="1" applyFont="1" applyFill="1" applyBorder="1" applyAlignment="1">
      <alignment vertical="center" wrapText="1"/>
      <protection/>
    </xf>
    <xf numFmtId="3" fontId="36" fillId="0" borderId="2" xfId="1249" applyNumberFormat="1" applyFont="1" applyFill="1" applyBorder="1" applyAlignment="1">
      <alignment vertical="center" wrapText="1"/>
      <protection/>
    </xf>
    <xf numFmtId="3" fontId="35" fillId="0" borderId="2" xfId="1249" applyNumberFormat="1" applyFont="1" applyFill="1" applyBorder="1" applyAlignment="1">
      <alignment vertical="center" wrapText="1"/>
      <protection/>
    </xf>
    <xf numFmtId="198" fontId="35" fillId="0" borderId="2" xfId="1249" applyNumberFormat="1" applyFont="1" applyFill="1" applyBorder="1" applyAlignment="1">
      <alignment vertical="center" wrapText="1"/>
      <protection/>
    </xf>
    <xf numFmtId="198" fontId="35" fillId="0" borderId="2" xfId="1249" applyNumberFormat="1" applyFont="1" applyFill="1" applyBorder="1">
      <alignment vertical="center"/>
      <protection/>
    </xf>
    <xf numFmtId="199" fontId="35" fillId="0" borderId="2" xfId="1249" applyNumberFormat="1" applyFont="1" applyFill="1" applyBorder="1" applyAlignment="1" applyProtection="1">
      <alignment horizontal="right" vertical="top" wrapText="1"/>
      <protection locked="0"/>
    </xf>
    <xf numFmtId="199" fontId="35" fillId="0" borderId="2" xfId="1249" applyNumberFormat="1" applyFont="1" applyFill="1" applyBorder="1" applyAlignment="1" applyProtection="1">
      <alignment horizontal="right" vertical="top" wrapText="1"/>
      <protection/>
    </xf>
    <xf numFmtId="3" fontId="35" fillId="0" borderId="2" xfId="2562" applyNumberFormat="1" applyFont="1" applyFill="1" applyBorder="1" applyAlignment="1" applyProtection="1">
      <alignment vertical="center" wrapText="1"/>
      <protection/>
    </xf>
    <xf numFmtId="3" fontId="35" fillId="0" borderId="0" xfId="2562" applyNumberFormat="1" applyFont="1" applyFill="1" applyAlignment="1" applyProtection="1">
      <alignment vertical="center" wrapText="1"/>
      <protection/>
    </xf>
    <xf numFmtId="0" fontId="16" fillId="0" borderId="2" xfId="1249" applyFont="1" applyFill="1" applyBorder="1">
      <alignment vertical="center"/>
      <protection/>
    </xf>
    <xf numFmtId="198" fontId="35" fillId="0" borderId="2" xfId="0" applyNumberFormat="1" applyFont="1" applyFill="1" applyBorder="1" applyAlignment="1">
      <alignment vertical="center"/>
    </xf>
    <xf numFmtId="0" fontId="37" fillId="0" borderId="2" xfId="1249" applyFont="1" applyFill="1" applyBorder="1" applyAlignment="1">
      <alignment vertical="center" wrapText="1"/>
      <protection/>
    </xf>
    <xf numFmtId="199" fontId="37" fillId="0" borderId="2" xfId="1249" applyNumberFormat="1" applyFont="1" applyFill="1" applyBorder="1" applyAlignment="1">
      <alignment horizontal="right" vertical="top" wrapText="1"/>
      <protection/>
    </xf>
    <xf numFmtId="198" fontId="37" fillId="0" borderId="2" xfId="0" applyNumberFormat="1" applyFont="1" applyFill="1" applyBorder="1" applyAlignment="1">
      <alignment horizontal="right" vertical="top" wrapText="1"/>
    </xf>
    <xf numFmtId="198" fontId="35" fillId="0" borderId="2" xfId="1249" applyNumberFormat="1" applyFont="1" applyFill="1" applyBorder="1" applyAlignment="1" applyProtection="1">
      <alignment horizontal="right" vertical="top" wrapText="1"/>
      <protection locked="0"/>
    </xf>
    <xf numFmtId="199" fontId="37" fillId="0" borderId="2" xfId="1249" applyNumberFormat="1" applyFont="1" applyFill="1" applyBorder="1" applyAlignment="1" applyProtection="1">
      <alignment horizontal="right" vertical="top" wrapText="1"/>
      <protection locked="0"/>
    </xf>
    <xf numFmtId="198" fontId="12" fillId="0" borderId="2" xfId="0" applyNumberFormat="1" applyFont="1" applyFill="1" applyBorder="1" applyAlignment="1" applyProtection="1">
      <alignment horizontal="right" vertical="top" wrapText="1"/>
      <protection locked="0"/>
    </xf>
    <xf numFmtId="0" fontId="21" fillId="0" borderId="2" xfId="1249" applyFont="1" applyFill="1" applyBorder="1" applyAlignment="1">
      <alignment vertical="center" wrapText="1"/>
      <protection/>
    </xf>
    <xf numFmtId="199" fontId="21" fillId="0" borderId="2" xfId="1249" applyNumberFormat="1" applyFont="1" applyFill="1" applyBorder="1">
      <alignment vertical="center"/>
      <protection/>
    </xf>
    <xf numFmtId="0" fontId="37" fillId="0" borderId="2" xfId="1249" applyFont="1" applyFill="1" applyBorder="1" applyAlignment="1">
      <alignment horizontal="center" vertical="center" wrapText="1"/>
      <protection/>
    </xf>
    <xf numFmtId="199" fontId="23" fillId="0" borderId="2" xfId="1249" applyNumberFormat="1" applyFont="1" applyFill="1" applyBorder="1">
      <alignment vertical="center"/>
      <protection/>
    </xf>
    <xf numFmtId="199" fontId="37" fillId="0" borderId="2" xfId="1249" applyNumberFormat="1" applyFont="1" applyFill="1" applyBorder="1" applyAlignment="1">
      <alignment vertical="center" wrapText="1"/>
      <protection/>
    </xf>
    <xf numFmtId="198" fontId="37" fillId="0" borderId="2" xfId="1249" applyNumberFormat="1" applyFont="1" applyFill="1" applyBorder="1" applyAlignment="1">
      <alignment vertical="center" wrapText="1"/>
      <protection/>
    </xf>
    <xf numFmtId="199" fontId="23" fillId="0" borderId="2" xfId="1249" applyNumberFormat="1" applyFont="1" applyFill="1" applyBorder="1" applyAlignment="1">
      <alignment vertical="center"/>
      <protection/>
    </xf>
    <xf numFmtId="199" fontId="23" fillId="0" borderId="2" xfId="1249" applyNumberFormat="1" applyFont="1" applyFill="1" applyBorder="1" applyAlignment="1">
      <alignment horizontal="center" vertical="center"/>
      <protection/>
    </xf>
    <xf numFmtId="200" fontId="21" fillId="0" borderId="0" xfId="2562" applyNumberFormat="1" applyFont="1" applyFill="1" applyAlignment="1">
      <alignment horizontal="right"/>
      <protection/>
    </xf>
    <xf numFmtId="200" fontId="34" fillId="0" borderId="0" xfId="2562" applyNumberFormat="1" applyFont="1" applyFill="1" applyAlignment="1">
      <alignment horizontal="center"/>
      <protection/>
    </xf>
    <xf numFmtId="200" fontId="16" fillId="0" borderId="0" xfId="2562" applyNumberFormat="1" applyFont="1" applyFill="1" applyAlignment="1">
      <alignment horizontal="right"/>
      <protection/>
    </xf>
    <xf numFmtId="200" fontId="23" fillId="0" borderId="17" xfId="1249" applyNumberFormat="1" applyFont="1" applyFill="1" applyBorder="1" applyAlignment="1">
      <alignment horizontal="center" vertical="center"/>
      <protection/>
    </xf>
    <xf numFmtId="0" fontId="25" fillId="0" borderId="24" xfId="0" applyFont="1" applyFill="1" applyBorder="1" applyAlignment="1">
      <alignment horizontal="center" vertical="center" wrapText="1"/>
    </xf>
    <xf numFmtId="200" fontId="12" fillId="0" borderId="2" xfId="923" applyNumberFormat="1" applyFont="1" applyFill="1" applyBorder="1" applyAlignment="1">
      <alignment horizontal="center" vertical="center" wrapText="1"/>
      <protection/>
    </xf>
    <xf numFmtId="0" fontId="25" fillId="0" borderId="25" xfId="0" applyFont="1" applyFill="1" applyBorder="1" applyAlignment="1">
      <alignment horizontal="center" vertical="center" wrapText="1"/>
    </xf>
    <xf numFmtId="199" fontId="23" fillId="0" borderId="2" xfId="923" applyNumberFormat="1" applyFont="1" applyFill="1" applyBorder="1" applyAlignment="1">
      <alignment vertical="center" wrapText="1"/>
      <protection/>
    </xf>
    <xf numFmtId="200" fontId="23" fillId="0" borderId="2" xfId="923" applyNumberFormat="1" applyFont="1" applyFill="1" applyBorder="1" applyAlignment="1">
      <alignment vertical="center" wrapText="1"/>
      <protection/>
    </xf>
    <xf numFmtId="200" fontId="35" fillId="0" borderId="2" xfId="1249" applyNumberFormat="1" applyFont="1" applyFill="1" applyBorder="1">
      <alignment vertical="center"/>
      <protection/>
    </xf>
    <xf numFmtId="3" fontId="35" fillId="0" borderId="2" xfId="1249" applyNumberFormat="1" applyFont="1" applyFill="1" applyBorder="1">
      <alignment vertical="center"/>
      <protection/>
    </xf>
    <xf numFmtId="199" fontId="37" fillId="0" borderId="2" xfId="1249" applyNumberFormat="1" applyFont="1" applyFill="1" applyBorder="1">
      <alignment vertical="center"/>
      <protection/>
    </xf>
    <xf numFmtId="200" fontId="35" fillId="0" borderId="2" xfId="1249" applyNumberFormat="1" applyFont="1" applyFill="1" applyBorder="1" applyAlignment="1">
      <alignment vertical="center"/>
      <protection/>
    </xf>
    <xf numFmtId="200" fontId="35" fillId="0" borderId="2" xfId="1249" applyNumberFormat="1" applyFont="1" applyFill="1" applyBorder="1" applyAlignment="1">
      <alignment horizontal="center" vertical="center"/>
      <protection/>
    </xf>
    <xf numFmtId="199" fontId="23" fillId="0" borderId="0" xfId="2562" applyNumberFormat="1" applyFont="1" applyFill="1" applyAlignment="1">
      <alignment horizontal="left" wrapText="1"/>
      <protection/>
    </xf>
    <xf numFmtId="199" fontId="21" fillId="0" borderId="0" xfId="2562" applyNumberFormat="1" applyFont="1" applyFill="1" applyAlignment="1">
      <alignment horizontal="right" wrapText="1"/>
      <protection/>
    </xf>
    <xf numFmtId="0" fontId="23" fillId="0" borderId="0" xfId="2562" applyFont="1" applyFill="1" applyAlignment="1">
      <alignment horizontal="left" wrapText="1"/>
      <protection/>
    </xf>
    <xf numFmtId="0" fontId="34" fillId="0" borderId="0" xfId="2562" applyFont="1" applyFill="1" applyAlignment="1">
      <alignment horizontal="center" wrapText="1"/>
      <protection/>
    </xf>
    <xf numFmtId="199" fontId="34" fillId="0" borderId="0" xfId="2562" applyNumberFormat="1" applyFont="1" applyFill="1" applyAlignment="1">
      <alignment horizontal="center"/>
      <protection/>
    </xf>
    <xf numFmtId="199" fontId="16" fillId="0" borderId="0" xfId="2562" applyNumberFormat="1" applyFont="1" applyFill="1" applyAlignment="1">
      <alignment horizontal="right" wrapText="1"/>
      <protection/>
    </xf>
    <xf numFmtId="0" fontId="23" fillId="0" borderId="2" xfId="1249" applyFont="1" applyFill="1" applyBorder="1" applyAlignment="1">
      <alignment horizontal="left" wrapText="1"/>
      <protection/>
    </xf>
    <xf numFmtId="0" fontId="23" fillId="0" borderId="2" xfId="1249" applyFont="1" applyFill="1" applyBorder="1" applyAlignment="1">
      <alignment horizontal="center" wrapText="1"/>
      <protection/>
    </xf>
    <xf numFmtId="199" fontId="23" fillId="0" borderId="2" xfId="1249" applyNumberFormat="1" applyFont="1" applyFill="1" applyBorder="1" applyAlignment="1">
      <alignment horizontal="center"/>
      <protection/>
    </xf>
    <xf numFmtId="199" fontId="23" fillId="0" borderId="19" xfId="1249" applyNumberFormat="1" applyFont="1" applyFill="1" applyBorder="1" applyAlignment="1">
      <alignment horizontal="left" vertical="center" wrapText="1"/>
      <protection/>
    </xf>
    <xf numFmtId="199" fontId="23" fillId="0" borderId="6" xfId="1249" applyNumberFormat="1" applyFont="1" applyFill="1" applyBorder="1" applyAlignment="1">
      <alignment horizontal="left" vertical="center" wrapText="1"/>
      <protection/>
    </xf>
    <xf numFmtId="0" fontId="23" fillId="0" borderId="6" xfId="1249" applyFont="1" applyFill="1" applyBorder="1" applyAlignment="1">
      <alignment horizontal="left" vertical="center" wrapText="1"/>
      <protection/>
    </xf>
    <xf numFmtId="199" fontId="12" fillId="0" borderId="2" xfId="0" applyNumberFormat="1" applyFont="1" applyFill="1" applyBorder="1" applyAlignment="1">
      <alignment vertical="center"/>
    </xf>
    <xf numFmtId="0" fontId="23" fillId="0" borderId="3" xfId="1249" applyFont="1" applyFill="1" applyBorder="1" applyAlignment="1">
      <alignment horizontal="left" vertical="center" wrapText="1"/>
      <protection/>
    </xf>
    <xf numFmtId="3" fontId="23" fillId="0" borderId="26" xfId="2624" applyNumberFormat="1" applyFont="1" applyFill="1" applyBorder="1" applyAlignment="1" applyProtection="1">
      <alignment horizontal="left" vertical="center" wrapText="1"/>
      <protection/>
    </xf>
    <xf numFmtId="3" fontId="35" fillId="0" borderId="2" xfId="0" applyNumberFormat="1" applyFont="1" applyFill="1" applyBorder="1" applyAlignment="1" applyProtection="1">
      <alignment vertical="center" wrapText="1"/>
      <protection/>
    </xf>
    <xf numFmtId="198" fontId="16" fillId="0" borderId="2" xfId="0" applyNumberFormat="1" applyFont="1" applyFill="1" applyBorder="1" applyAlignment="1" applyProtection="1">
      <alignment horizontal="right" vertical="center" wrapText="1"/>
      <protection/>
    </xf>
    <xf numFmtId="198" fontId="35" fillId="0" borderId="2" xfId="1249" applyNumberFormat="1" applyFont="1" applyFill="1" applyBorder="1" applyAlignment="1" applyProtection="1">
      <alignment horizontal="left" vertical="center" wrapText="1"/>
      <protection/>
    </xf>
    <xf numFmtId="198" fontId="23" fillId="0" borderId="17" xfId="1249" applyNumberFormat="1" applyFont="1" applyFill="1" applyBorder="1" applyAlignment="1" applyProtection="1">
      <alignment horizontal="left" vertical="center" wrapText="1"/>
      <protection/>
    </xf>
    <xf numFmtId="199" fontId="37" fillId="0" borderId="2" xfId="1249" applyNumberFormat="1" applyFont="1" applyFill="1" applyBorder="1" applyAlignment="1" applyProtection="1">
      <alignment vertical="center" wrapText="1"/>
      <protection/>
    </xf>
    <xf numFmtId="0" fontId="23" fillId="0" borderId="17" xfId="0" applyNumberFormat="1" applyFont="1" applyFill="1" applyBorder="1" applyAlignment="1" applyProtection="1">
      <alignment horizontal="left" vertical="center" wrapText="1"/>
      <protection/>
    </xf>
    <xf numFmtId="199" fontId="37" fillId="0" borderId="2" xfId="0" applyNumberFormat="1" applyFont="1" applyFill="1" applyBorder="1" applyAlignment="1" applyProtection="1">
      <alignment vertical="center" wrapText="1"/>
      <protection/>
    </xf>
    <xf numFmtId="198" fontId="23" fillId="0" borderId="17" xfId="0" applyNumberFormat="1" applyFont="1" applyFill="1" applyBorder="1" applyAlignment="1" applyProtection="1">
      <alignment horizontal="left" vertical="center" wrapText="1"/>
      <protection/>
    </xf>
    <xf numFmtId="198" fontId="35" fillId="0" borderId="2" xfId="0" applyNumberFormat="1" applyFont="1" applyFill="1" applyBorder="1" applyAlignment="1" applyProtection="1">
      <alignment vertical="center" wrapText="1"/>
      <protection/>
    </xf>
    <xf numFmtId="198" fontId="23" fillId="0" borderId="2" xfId="1249" applyNumberFormat="1" applyFont="1" applyFill="1" applyBorder="1" applyAlignment="1" applyProtection="1">
      <alignment horizontal="left" vertical="center" wrapText="1"/>
      <protection/>
    </xf>
    <xf numFmtId="3" fontId="16" fillId="0" borderId="2" xfId="1249" applyNumberFormat="1" applyFont="1" applyFill="1" applyBorder="1" applyAlignment="1" applyProtection="1">
      <alignment vertical="center" wrapText="1"/>
      <protection/>
    </xf>
    <xf numFmtId="0" fontId="23" fillId="0" borderId="2" xfId="1249" applyNumberFormat="1" applyFont="1" applyFill="1" applyBorder="1" applyAlignment="1">
      <alignment horizontal="left" vertical="center" wrapText="1"/>
      <protection/>
    </xf>
    <xf numFmtId="0" fontId="23" fillId="0" borderId="2" xfId="1249" applyNumberFormat="1" applyFont="1" applyFill="1" applyBorder="1" applyAlignment="1">
      <alignment vertical="center" wrapText="1"/>
      <protection/>
    </xf>
    <xf numFmtId="198" fontId="12" fillId="0" borderId="2" xfId="1249" applyNumberFormat="1" applyFont="1" applyFill="1" applyBorder="1">
      <alignment vertical="center"/>
      <protection/>
    </xf>
    <xf numFmtId="198" fontId="12" fillId="0" borderId="2" xfId="0" applyNumberFormat="1" applyFont="1" applyFill="1" applyBorder="1" applyAlignment="1">
      <alignment vertical="center"/>
    </xf>
    <xf numFmtId="198" fontId="23" fillId="0" borderId="2" xfId="1249" applyNumberFormat="1" applyFont="1" applyFill="1" applyBorder="1" applyAlignment="1">
      <alignment vertical="center" wrapText="1"/>
      <protection/>
    </xf>
    <xf numFmtId="198" fontId="37" fillId="0" borderId="2" xfId="0" applyNumberFormat="1" applyFont="1" applyFill="1" applyBorder="1" applyAlignment="1" applyProtection="1">
      <alignment vertical="center" wrapText="1"/>
      <protection/>
    </xf>
    <xf numFmtId="198" fontId="37" fillId="0" borderId="2" xfId="1249" applyNumberFormat="1" applyFont="1" applyFill="1" applyBorder="1" applyAlignment="1" applyProtection="1">
      <alignment vertical="center" wrapText="1"/>
      <protection/>
    </xf>
    <xf numFmtId="0" fontId="23" fillId="0" borderId="2" xfId="1249" applyNumberFormat="1" applyFont="1" applyFill="1" applyBorder="1" applyAlignment="1" applyProtection="1">
      <alignment horizontal="left" vertical="center" wrapText="1"/>
      <protection/>
    </xf>
    <xf numFmtId="3" fontId="23" fillId="0" borderId="2" xfId="1249" applyNumberFormat="1" applyFont="1" applyFill="1" applyBorder="1" applyAlignment="1" applyProtection="1">
      <alignment horizontal="left" vertical="center" wrapText="1"/>
      <protection/>
    </xf>
    <xf numFmtId="3" fontId="23" fillId="0" borderId="2" xfId="1249" applyNumberFormat="1" applyFont="1" applyFill="1" applyBorder="1" applyAlignment="1">
      <alignment horizontal="left" wrapText="1"/>
      <protection/>
    </xf>
    <xf numFmtId="0" fontId="35" fillId="0" borderId="2" xfId="1249" applyNumberFormat="1" applyFont="1" applyFill="1" applyBorder="1" applyAlignment="1">
      <alignment wrapText="1"/>
      <protection/>
    </xf>
    <xf numFmtId="198" fontId="35" fillId="0" borderId="2" xfId="1249" applyNumberFormat="1" applyFont="1" applyFill="1" applyBorder="1" applyAlignment="1">
      <alignment wrapText="1"/>
      <protection/>
    </xf>
    <xf numFmtId="199" fontId="37" fillId="0" borderId="2" xfId="1249" applyNumberFormat="1" applyFont="1" applyFill="1" applyBorder="1" applyAlignment="1" applyProtection="1">
      <alignment horizontal="right" vertical="center" wrapText="1"/>
      <protection locked="0"/>
    </xf>
    <xf numFmtId="198" fontId="37" fillId="0" borderId="17" xfId="1249" applyNumberFormat="1" applyFont="1" applyFill="1" applyBorder="1" applyAlignment="1" applyProtection="1">
      <alignment horizontal="left" vertical="center" wrapText="1"/>
      <protection/>
    </xf>
    <xf numFmtId="198" fontId="35" fillId="0" borderId="2" xfId="1249" applyNumberFormat="1" applyFont="1" applyFill="1" applyBorder="1" applyAlignment="1" applyProtection="1">
      <alignment horizontal="right" vertical="center" wrapText="1"/>
      <protection locked="0"/>
    </xf>
    <xf numFmtId="3" fontId="23" fillId="0" borderId="2" xfId="0" applyNumberFormat="1" applyFont="1" applyFill="1" applyBorder="1" applyAlignment="1">
      <alignment horizontal="left" wrapText="1"/>
    </xf>
    <xf numFmtId="0" fontId="35" fillId="0" borderId="17" xfId="0" applyNumberFormat="1" applyFont="1" applyFill="1" applyBorder="1" applyAlignment="1">
      <alignment horizontal="left" wrapText="1"/>
    </xf>
    <xf numFmtId="3" fontId="23" fillId="0" borderId="2" xfId="1249" applyNumberFormat="1" applyFont="1" applyFill="1" applyBorder="1" applyAlignment="1">
      <alignment horizontal="left" vertical="center" wrapText="1"/>
      <protection/>
    </xf>
    <xf numFmtId="0" fontId="35" fillId="0" borderId="2" xfId="1249" applyNumberFormat="1" applyFont="1" applyFill="1" applyBorder="1" applyAlignment="1">
      <alignment vertical="center" wrapText="1"/>
      <protection/>
    </xf>
    <xf numFmtId="3" fontId="23" fillId="0" borderId="26" xfId="1249" applyNumberFormat="1" applyFont="1" applyFill="1" applyBorder="1" applyAlignment="1">
      <alignment horizontal="left" vertical="center" wrapText="1"/>
      <protection/>
    </xf>
    <xf numFmtId="0" fontId="35" fillId="0" borderId="26" xfId="1249" applyNumberFormat="1" applyFont="1" applyFill="1" applyBorder="1" applyAlignment="1">
      <alignment vertical="center" wrapText="1"/>
      <protection/>
    </xf>
    <xf numFmtId="198" fontId="23" fillId="0" borderId="26" xfId="1249" applyNumberFormat="1" applyFont="1" applyFill="1" applyBorder="1" applyAlignment="1" applyProtection="1">
      <alignment horizontal="left" vertical="center" wrapText="1"/>
      <protection/>
    </xf>
    <xf numFmtId="199" fontId="37" fillId="0" borderId="2" xfId="1249" applyNumberFormat="1" applyFont="1" applyFill="1" applyBorder="1" applyAlignment="1" applyProtection="1">
      <alignment horizontal="right" vertical="center" wrapText="1"/>
      <protection/>
    </xf>
    <xf numFmtId="0" fontId="23" fillId="0" borderId="26" xfId="1249" applyNumberFormat="1" applyFont="1" applyFill="1" applyBorder="1" applyAlignment="1">
      <alignment horizontal="left" vertical="center" wrapText="1"/>
      <protection/>
    </xf>
    <xf numFmtId="0" fontId="37" fillId="0" borderId="26" xfId="1249" applyNumberFormat="1" applyFont="1" applyFill="1" applyBorder="1" applyAlignment="1">
      <alignment vertical="center" wrapText="1"/>
      <protection/>
    </xf>
    <xf numFmtId="199" fontId="35" fillId="0" borderId="2" xfId="1249" applyNumberFormat="1" applyFont="1" applyFill="1" applyBorder="1" applyAlignment="1" applyProtection="1">
      <alignment horizontal="right" vertical="center" wrapText="1"/>
      <protection/>
    </xf>
    <xf numFmtId="198" fontId="23" fillId="0" borderId="26" xfId="1249" applyNumberFormat="1" applyFont="1" applyFill="1" applyBorder="1" applyAlignment="1">
      <alignment horizontal="left" vertical="center" wrapText="1"/>
      <protection/>
    </xf>
    <xf numFmtId="198" fontId="37" fillId="0" borderId="26" xfId="1249" applyNumberFormat="1" applyFont="1" applyFill="1" applyBorder="1" applyAlignment="1">
      <alignment vertical="center" wrapText="1"/>
      <protection/>
    </xf>
    <xf numFmtId="198" fontId="35" fillId="0" borderId="26" xfId="1249" applyNumberFormat="1" applyFont="1" applyFill="1" applyBorder="1" applyAlignment="1">
      <alignment vertical="center" wrapText="1"/>
      <protection/>
    </xf>
    <xf numFmtId="199" fontId="37" fillId="0" borderId="2" xfId="1249" applyNumberFormat="1" applyFont="1" applyFill="1" applyBorder="1" applyAlignment="1">
      <alignment horizontal="right" vertical="center" wrapText="1"/>
      <protection/>
    </xf>
    <xf numFmtId="198" fontId="23" fillId="0" borderId="2" xfId="1249" applyNumberFormat="1" applyFont="1" applyFill="1" applyBorder="1" applyAlignment="1">
      <alignment horizontal="left" vertical="center" wrapText="1"/>
      <protection/>
    </xf>
    <xf numFmtId="198" fontId="37" fillId="0" borderId="2" xfId="1249" applyNumberFormat="1" applyFont="1" applyFill="1" applyBorder="1" applyAlignment="1">
      <alignment horizontal="distributed" vertical="center" wrapText="1"/>
      <protection/>
    </xf>
    <xf numFmtId="200" fontId="23" fillId="0" borderId="2" xfId="1249" applyNumberFormat="1" applyFont="1" applyFill="1" applyBorder="1">
      <alignment vertical="center"/>
      <protection/>
    </xf>
    <xf numFmtId="0" fontId="23" fillId="0" borderId="2" xfId="1249" applyFont="1" applyFill="1" applyBorder="1" applyAlignment="1">
      <alignment horizontal="left" vertical="center" wrapText="1"/>
      <protection/>
    </xf>
    <xf numFmtId="199" fontId="21" fillId="0" borderId="2" xfId="1249" applyNumberFormat="1" applyFont="1" applyFill="1" applyBorder="1" applyAlignment="1">
      <alignment vertical="center" wrapText="1"/>
      <protection/>
    </xf>
    <xf numFmtId="199" fontId="23" fillId="0" borderId="2" xfId="1249" applyNumberFormat="1" applyFont="1" applyFill="1" applyBorder="1" applyAlignment="1">
      <alignment vertical="center" wrapText="1"/>
      <protection/>
    </xf>
    <xf numFmtId="198" fontId="21" fillId="0" borderId="2" xfId="1249" applyNumberFormat="1" applyFont="1" applyFill="1" applyBorder="1" applyAlignment="1">
      <alignment vertical="center" wrapText="1"/>
      <protection/>
    </xf>
    <xf numFmtId="198" fontId="21" fillId="0" borderId="2" xfId="1249" applyNumberFormat="1" applyFont="1" applyFill="1" applyBorder="1">
      <alignment vertical="center"/>
      <protection/>
    </xf>
    <xf numFmtId="200" fontId="23" fillId="0" borderId="2" xfId="1249" applyNumberFormat="1" applyFont="1" applyFill="1" applyBorder="1" applyAlignment="1">
      <alignment vertical="center"/>
      <protection/>
    </xf>
    <xf numFmtId="198" fontId="23" fillId="0" borderId="2" xfId="1249" applyNumberFormat="1" applyFont="1" applyFill="1" applyBorder="1" applyAlignment="1">
      <alignment vertical="center" wrapText="1"/>
      <protection/>
    </xf>
    <xf numFmtId="198" fontId="23" fillId="0" borderId="2" xfId="1249" applyNumberFormat="1" applyFont="1" applyFill="1" applyBorder="1">
      <alignment vertical="center"/>
      <protection/>
    </xf>
    <xf numFmtId="198" fontId="21" fillId="0" borderId="0" xfId="2562" applyNumberFormat="1" applyFont="1" applyFill="1" applyAlignment="1">
      <alignment horizontal="right"/>
      <protection/>
    </xf>
    <xf numFmtId="199" fontId="21" fillId="0" borderId="0" xfId="2562" applyNumberFormat="1" applyFont="1" applyFill="1">
      <alignment/>
      <protection/>
    </xf>
    <xf numFmtId="200" fontId="21" fillId="0" borderId="18" xfId="2456" applyNumberFormat="1" applyFont="1" applyFill="1" applyBorder="1" applyAlignment="1">
      <alignment horizontal="center"/>
      <protection/>
    </xf>
    <xf numFmtId="200" fontId="16" fillId="0" borderId="18" xfId="2456" applyNumberFormat="1" applyFont="1" applyFill="1" applyBorder="1" applyAlignment="1">
      <alignment horizontal="center"/>
      <protection/>
    </xf>
    <xf numFmtId="200" fontId="21" fillId="0" borderId="18" xfId="2456" applyNumberFormat="1" applyFont="1" applyFill="1" applyBorder="1" applyAlignment="1">
      <alignment horizontal="center"/>
      <protection/>
    </xf>
    <xf numFmtId="0" fontId="23" fillId="0" borderId="2" xfId="1249" applyFont="1" applyFill="1" applyBorder="1" applyAlignment="1">
      <alignment horizontal="center"/>
      <protection/>
    </xf>
    <xf numFmtId="200" fontId="23" fillId="0" borderId="6" xfId="923" applyNumberFormat="1" applyFont="1" applyFill="1" applyBorder="1" applyAlignment="1">
      <alignment horizontal="center" vertical="center" wrapText="1"/>
      <protection/>
    </xf>
    <xf numFmtId="3" fontId="23" fillId="0" borderId="2" xfId="923" applyNumberFormat="1" applyFont="1" applyFill="1" applyBorder="1" applyAlignment="1">
      <alignment vertical="center" wrapText="1"/>
      <protection/>
    </xf>
    <xf numFmtId="199" fontId="23" fillId="0" borderId="6" xfId="923" applyNumberFormat="1" applyFont="1" applyFill="1" applyBorder="1" applyAlignment="1">
      <alignment horizontal="center" vertical="center" wrapText="1"/>
      <protection/>
    </xf>
    <xf numFmtId="3" fontId="35" fillId="0" borderId="2" xfId="1249" applyNumberFormat="1" applyFont="1" applyFill="1" applyBorder="1" applyAlignment="1" applyProtection="1">
      <alignment horizontal="right" vertical="center" wrapText="1"/>
      <protection locked="0"/>
    </xf>
    <xf numFmtId="3" fontId="37" fillId="0" borderId="2" xfId="1249" applyNumberFormat="1" applyFont="1" applyFill="1" applyBorder="1">
      <alignment vertical="center"/>
      <protection/>
    </xf>
    <xf numFmtId="3" fontId="38" fillId="0" borderId="2" xfId="1249" applyNumberFormat="1" applyFont="1" applyFill="1" applyBorder="1" applyAlignment="1" applyProtection="1">
      <alignment horizontal="right" vertical="center" wrapText="1"/>
      <protection locked="0"/>
    </xf>
    <xf numFmtId="3" fontId="37" fillId="0" borderId="2" xfId="1249" applyNumberFormat="1" applyFont="1" applyFill="1" applyBorder="1" applyAlignment="1" applyProtection="1">
      <alignment horizontal="right" vertical="center" wrapText="1"/>
      <protection locked="0"/>
    </xf>
    <xf numFmtId="198" fontId="37" fillId="0" borderId="2" xfId="1249" applyNumberFormat="1" applyFont="1" applyFill="1" applyBorder="1" applyAlignment="1" applyProtection="1">
      <alignment horizontal="right" vertical="center" wrapText="1"/>
      <protection locked="0"/>
    </xf>
    <xf numFmtId="3" fontId="16" fillId="0" borderId="2" xfId="0" applyNumberFormat="1" applyFont="1" applyFill="1" applyBorder="1" applyAlignment="1">
      <alignment vertical="center"/>
    </xf>
    <xf numFmtId="199" fontId="35" fillId="0" borderId="2" xfId="1249" applyNumberFormat="1" applyFont="1" applyFill="1" applyBorder="1" applyAlignment="1" applyProtection="1">
      <alignment horizontal="right" vertical="center" wrapText="1"/>
      <protection locked="0"/>
    </xf>
    <xf numFmtId="199" fontId="37" fillId="0" borderId="2" xfId="1249" applyNumberFormat="1" applyFont="1" applyFill="1" applyBorder="1">
      <alignment vertical="center"/>
      <protection/>
    </xf>
    <xf numFmtId="198" fontId="16" fillId="0" borderId="2" xfId="1249" applyNumberFormat="1" applyFont="1" applyFill="1" applyBorder="1">
      <alignment vertical="center"/>
      <protection/>
    </xf>
    <xf numFmtId="199" fontId="16" fillId="0" borderId="2" xfId="1249" applyNumberFormat="1" applyFont="1" applyFill="1" applyBorder="1">
      <alignment vertical="center"/>
      <protection/>
    </xf>
    <xf numFmtId="200" fontId="21" fillId="0" borderId="0" xfId="2562" applyNumberFormat="1" applyFont="1" applyFill="1">
      <alignment/>
      <protection/>
    </xf>
    <xf numFmtId="200" fontId="23" fillId="0" borderId="2" xfId="1249" applyNumberFormat="1" applyFont="1" applyFill="1" applyBorder="1" applyAlignment="1">
      <alignment horizontal="center"/>
      <protection/>
    </xf>
    <xf numFmtId="200" fontId="37" fillId="0" borderId="2" xfId="1249" applyNumberFormat="1" applyFont="1" applyFill="1" applyBorder="1" applyAlignment="1" applyProtection="1">
      <alignment horizontal="right" vertical="center" wrapText="1"/>
      <protection locked="0"/>
    </xf>
    <xf numFmtId="0" fontId="21" fillId="0" borderId="0" xfId="1249" applyFont="1">
      <alignment vertical="center"/>
      <protection/>
    </xf>
    <xf numFmtId="200" fontId="37" fillId="0" borderId="2" xfId="1249" applyNumberFormat="1" applyFont="1" applyFill="1" applyBorder="1" applyAlignment="1">
      <alignment horizontal="right" vertical="center" wrapText="1"/>
      <protection/>
    </xf>
    <xf numFmtId="200" fontId="37" fillId="0" borderId="2" xfId="1249" applyNumberFormat="1" applyFont="1" applyFill="1" applyBorder="1">
      <alignment vertical="center"/>
      <protection/>
    </xf>
    <xf numFmtId="199" fontId="16" fillId="0" borderId="0" xfId="1249" applyNumberFormat="1" applyFont="1">
      <alignment vertical="center"/>
      <protection/>
    </xf>
    <xf numFmtId="200" fontId="16" fillId="0" borderId="2" xfId="1249" applyNumberFormat="1" applyFont="1" applyFill="1" applyBorder="1">
      <alignment vertical="center"/>
      <protection/>
    </xf>
    <xf numFmtId="200" fontId="21" fillId="0" borderId="2" xfId="1249" applyNumberFormat="1" applyFont="1" applyFill="1" applyBorder="1">
      <alignment vertical="center"/>
      <protection/>
    </xf>
    <xf numFmtId="0" fontId="17" fillId="0" borderId="0" xfId="654" applyFont="1" applyFill="1" applyAlignment="1">
      <alignment wrapText="1"/>
      <protection/>
    </xf>
    <xf numFmtId="0" fontId="28" fillId="0" borderId="0" xfId="654" applyFont="1" applyFill="1" applyAlignment="1">
      <alignment wrapText="1"/>
      <protection/>
    </xf>
    <xf numFmtId="0" fontId="14" fillId="0" borderId="0" xfId="654" applyFont="1" applyFill="1" applyAlignment="1">
      <alignment wrapText="1"/>
      <protection/>
    </xf>
    <xf numFmtId="0" fontId="29" fillId="0" borderId="0" xfId="654" applyFont="1" applyFill="1" applyAlignment="1">
      <alignment horizontal="left" wrapText="1"/>
      <protection/>
    </xf>
    <xf numFmtId="198" fontId="29" fillId="0" borderId="0" xfId="207" applyNumberFormat="1" applyFont="1" applyFill="1" applyAlignment="1">
      <alignment horizontal="right" wrapText="1"/>
    </xf>
    <xf numFmtId="43" fontId="29" fillId="0" borderId="0" xfId="207" applyNumberFormat="1" applyFont="1" applyFill="1" applyAlignment="1">
      <alignment horizontal="right" wrapText="1"/>
    </xf>
    <xf numFmtId="0" fontId="39" fillId="0" borderId="0" xfId="654" applyFont="1" applyFill="1" applyAlignment="1">
      <alignment wrapText="1"/>
      <protection/>
    </xf>
    <xf numFmtId="0" fontId="29" fillId="0" borderId="0" xfId="654" applyFont="1" applyFill="1" applyAlignment="1">
      <alignment wrapText="1"/>
      <protection/>
    </xf>
    <xf numFmtId="0" fontId="33" fillId="0" borderId="0" xfId="654" applyFont="1" applyFill="1" applyAlignment="1">
      <alignment wrapText="1"/>
      <protection/>
    </xf>
    <xf numFmtId="0" fontId="119" fillId="0" borderId="0" xfId="381" applyFont="1" applyFill="1" applyAlignment="1">
      <alignment horizontal="left" vertical="center" wrapText="1"/>
      <protection/>
    </xf>
    <xf numFmtId="0" fontId="30" fillId="0" borderId="0" xfId="654" applyFont="1" applyFill="1" applyAlignment="1">
      <alignment horizontal="center" wrapText="1"/>
      <protection/>
    </xf>
    <xf numFmtId="0" fontId="9" fillId="0" borderId="0" xfId="2456" applyFont="1" applyFill="1" applyAlignment="1">
      <alignment horizontal="left"/>
      <protection/>
    </xf>
    <xf numFmtId="31" fontId="40" fillId="0" borderId="18" xfId="207" applyNumberFormat="1" applyFont="1" applyFill="1" applyBorder="1" applyAlignment="1">
      <alignment horizontal="right" wrapText="1"/>
    </xf>
    <xf numFmtId="0" fontId="4" fillId="0" borderId="2" xfId="654" applyFont="1" applyFill="1" applyBorder="1" applyAlignment="1">
      <alignment horizontal="center" vertical="center" wrapText="1"/>
      <protection/>
    </xf>
    <xf numFmtId="198" fontId="14" fillId="0" borderId="2" xfId="207" applyNumberFormat="1" applyFont="1" applyFill="1" applyBorder="1" applyAlignment="1">
      <alignment horizontal="center" vertical="center" wrapText="1"/>
    </xf>
    <xf numFmtId="198" fontId="4" fillId="0" borderId="2" xfId="207" applyNumberFormat="1" applyFont="1" applyFill="1" applyBorder="1" applyAlignment="1">
      <alignment horizontal="center" vertical="center" wrapText="1"/>
    </xf>
    <xf numFmtId="0" fontId="41" fillId="0" borderId="23" xfId="654" applyFont="1" applyFill="1" applyBorder="1" applyAlignment="1">
      <alignment horizontal="left" vertical="distributed" wrapText="1"/>
      <protection/>
    </xf>
    <xf numFmtId="198" fontId="14" fillId="0" borderId="2" xfId="207" applyNumberFormat="1" applyFont="1" applyFill="1" applyBorder="1" applyAlignment="1">
      <alignment horizontal="right" vertical="center" wrapText="1"/>
    </xf>
    <xf numFmtId="0" fontId="15" fillId="0" borderId="19" xfId="654" applyFont="1" applyFill="1" applyBorder="1" applyAlignment="1">
      <alignment horizontal="left" vertical="center" wrapText="1"/>
      <protection/>
    </xf>
    <xf numFmtId="199" fontId="14" fillId="0" borderId="2" xfId="207" applyNumberFormat="1" applyFont="1" applyFill="1" applyBorder="1" applyAlignment="1">
      <alignment horizontal="right" vertical="center" wrapText="1"/>
    </xf>
    <xf numFmtId="0" fontId="32" fillId="0" borderId="23" xfId="654" applyFont="1" applyFill="1" applyBorder="1" applyAlignment="1">
      <alignment vertical="distributed" wrapText="1"/>
      <protection/>
    </xf>
    <xf numFmtId="0" fontId="14" fillId="0" borderId="2" xfId="654" applyFont="1" applyFill="1" applyBorder="1" applyAlignment="1">
      <alignment horizontal="left" vertical="center" wrapText="1"/>
      <protection/>
    </xf>
    <xf numFmtId="201" fontId="14" fillId="0" borderId="19" xfId="207" applyNumberFormat="1" applyFont="1" applyFill="1" applyBorder="1" applyAlignment="1">
      <alignment horizontal="center" vertical="center" wrapText="1"/>
    </xf>
    <xf numFmtId="199" fontId="14" fillId="0" borderId="19" xfId="207" applyNumberFormat="1" applyFont="1" applyFill="1" applyBorder="1" applyAlignment="1">
      <alignment horizontal="center" vertical="center" wrapText="1"/>
    </xf>
    <xf numFmtId="0" fontId="14" fillId="0" borderId="19" xfId="654" applyFont="1" applyFill="1" applyBorder="1" applyAlignment="1">
      <alignment horizontal="center" vertical="center" wrapText="1"/>
      <protection/>
    </xf>
    <xf numFmtId="198" fontId="42" fillId="0" borderId="2" xfId="207" applyNumberFormat="1" applyFont="1" applyFill="1" applyBorder="1" applyAlignment="1">
      <alignment horizontal="right" vertical="center" wrapText="1"/>
    </xf>
    <xf numFmtId="201" fontId="14" fillId="0" borderId="2" xfId="207" applyNumberFormat="1" applyFont="1" applyFill="1" applyBorder="1" applyAlignment="1">
      <alignment horizontal="center" vertical="center" wrapText="1"/>
    </xf>
    <xf numFmtId="199" fontId="14" fillId="0" borderId="2" xfId="207" applyNumberFormat="1" applyFont="1" applyFill="1" applyBorder="1" applyAlignment="1">
      <alignment horizontal="center" vertical="center" wrapText="1"/>
    </xf>
    <xf numFmtId="0" fontId="14" fillId="0" borderId="6" xfId="654" applyFont="1" applyFill="1" applyBorder="1" applyAlignment="1">
      <alignment horizontal="left" vertical="center" wrapText="1"/>
      <protection/>
    </xf>
    <xf numFmtId="198" fontId="42" fillId="0" borderId="6" xfId="207" applyNumberFormat="1" applyFont="1" applyFill="1" applyBorder="1" applyAlignment="1">
      <alignment horizontal="right" vertical="center" wrapText="1"/>
    </xf>
    <xf numFmtId="199" fontId="15" fillId="0" borderId="2" xfId="207" applyNumberFormat="1" applyFont="1" applyFill="1" applyBorder="1" applyAlignment="1">
      <alignment horizontal="center" vertical="center" wrapText="1"/>
    </xf>
    <xf numFmtId="198" fontId="26" fillId="0" borderId="2" xfId="207" applyNumberFormat="1" applyFont="1" applyFill="1" applyBorder="1" applyAlignment="1">
      <alignment horizontal="right" vertical="center" wrapText="1"/>
    </xf>
    <xf numFmtId="198" fontId="43" fillId="0" borderId="2" xfId="207" applyNumberFormat="1" applyFont="1" applyFill="1" applyBorder="1" applyAlignment="1">
      <alignment horizontal="right" vertical="center" wrapText="1"/>
    </xf>
    <xf numFmtId="0" fontId="4" fillId="0" borderId="2" xfId="654" applyFont="1" applyFill="1" applyBorder="1" applyAlignment="1">
      <alignment horizontal="left" vertical="center" wrapText="1"/>
      <protection/>
    </xf>
    <xf numFmtId="201" fontId="14" fillId="0" borderId="2" xfId="207" applyNumberFormat="1" applyFont="1" applyFill="1" applyBorder="1" applyAlignment="1">
      <alignment horizontal="right" vertical="center" wrapText="1"/>
    </xf>
    <xf numFmtId="0" fontId="14" fillId="0" borderId="2" xfId="654" applyFont="1" applyFill="1" applyBorder="1" applyAlignment="1">
      <alignment horizontal="left" wrapText="1"/>
      <protection/>
    </xf>
    <xf numFmtId="201" fontId="13" fillId="0" borderId="2" xfId="207" applyNumberFormat="1" applyFont="1" applyFill="1" applyBorder="1" applyAlignment="1">
      <alignment horizontal="right" wrapText="1"/>
    </xf>
    <xf numFmtId="199" fontId="13" fillId="0" borderId="2" xfId="207" applyNumberFormat="1" applyFont="1" applyFill="1" applyBorder="1" applyAlignment="1">
      <alignment horizontal="right" wrapText="1"/>
    </xf>
    <xf numFmtId="198" fontId="13" fillId="0" borderId="2" xfId="207" applyNumberFormat="1" applyFont="1" applyFill="1" applyBorder="1" applyAlignment="1">
      <alignment horizontal="right" wrapText="1"/>
    </xf>
    <xf numFmtId="0" fontId="13" fillId="0" borderId="0" xfId="654" applyFont="1" applyFill="1" applyAlignment="1">
      <alignment horizontal="left" wrapText="1"/>
      <protection/>
    </xf>
    <xf numFmtId="198" fontId="13" fillId="0" borderId="0" xfId="207" applyNumberFormat="1" applyFont="1" applyFill="1" applyAlignment="1">
      <alignment horizontal="right" wrapText="1"/>
    </xf>
    <xf numFmtId="0" fontId="17" fillId="0" borderId="0" xfId="654" applyFont="1" applyFill="1" applyAlignment="1">
      <alignment horizontal="left" wrapText="1"/>
      <protection/>
    </xf>
    <xf numFmtId="198" fontId="17" fillId="0" borderId="0" xfId="207" applyNumberFormat="1" applyFont="1" applyFill="1" applyAlignment="1">
      <alignment horizontal="right" wrapText="1"/>
    </xf>
    <xf numFmtId="0" fontId="9" fillId="0" borderId="0" xfId="654" applyFont="1" applyFill="1" applyAlignment="1">
      <alignment horizontal="right" wrapText="1"/>
      <protection/>
    </xf>
    <xf numFmtId="43" fontId="20" fillId="0" borderId="2" xfId="207" applyNumberFormat="1" applyFont="1" applyFill="1" applyBorder="1" applyAlignment="1">
      <alignment horizontal="center" vertical="center" wrapText="1"/>
    </xf>
    <xf numFmtId="43" fontId="14" fillId="0" borderId="2" xfId="207" applyNumberFormat="1" applyFont="1" applyFill="1" applyBorder="1" applyAlignment="1">
      <alignment horizontal="right" vertical="center" wrapText="1"/>
    </xf>
    <xf numFmtId="0" fontId="44" fillId="0" borderId="2" xfId="654" applyFont="1" applyFill="1" applyBorder="1" applyAlignment="1">
      <alignment horizontal="center" vertical="center" wrapText="1"/>
      <protection/>
    </xf>
    <xf numFmtId="43" fontId="14" fillId="0" borderId="2" xfId="207" applyNumberFormat="1" applyFont="1" applyFill="1" applyBorder="1" applyAlignment="1">
      <alignment horizontal="center" vertical="center" wrapText="1"/>
    </xf>
    <xf numFmtId="0" fontId="15" fillId="0" borderId="19" xfId="654" applyFont="1" applyFill="1" applyBorder="1" applyAlignment="1">
      <alignment horizontal="left" vertical="center" wrapText="1" shrinkToFit="1"/>
      <protection/>
    </xf>
    <xf numFmtId="0" fontId="15" fillId="0" borderId="2" xfId="654" applyFont="1" applyFill="1" applyBorder="1" applyAlignment="1">
      <alignment horizontal="left" vertical="center" wrapText="1"/>
      <protection/>
    </xf>
    <xf numFmtId="0" fontId="9" fillId="33" borderId="2" xfId="654" applyFont="1" applyFill="1" applyBorder="1" applyAlignment="1">
      <alignment horizontal="left" vertical="center" wrapText="1"/>
      <protection/>
    </xf>
    <xf numFmtId="0" fontId="15" fillId="33" borderId="2" xfId="654" applyFont="1" applyFill="1" applyBorder="1" applyAlignment="1">
      <alignment horizontal="left" vertical="center" wrapText="1"/>
      <protection/>
    </xf>
    <xf numFmtId="0" fontId="9" fillId="0" borderId="2" xfId="654" applyFont="1" applyFill="1" applyBorder="1" applyAlignment="1">
      <alignment horizontal="left" vertical="center" wrapText="1"/>
      <protection/>
    </xf>
    <xf numFmtId="43" fontId="14" fillId="0" borderId="6" xfId="207" applyNumberFormat="1" applyFont="1" applyFill="1" applyBorder="1" applyAlignment="1">
      <alignment horizontal="right" vertical="center" wrapText="1"/>
    </xf>
    <xf numFmtId="0" fontId="15" fillId="0" borderId="6" xfId="654" applyFont="1" applyFill="1" applyBorder="1" applyAlignment="1">
      <alignment horizontal="left" vertical="center" wrapText="1"/>
      <protection/>
    </xf>
    <xf numFmtId="0" fontId="14" fillId="0" borderId="0" xfId="654" applyFont="1" applyFill="1" applyAlignment="1">
      <alignment horizontal="center" vertical="center" wrapText="1"/>
      <protection/>
    </xf>
    <xf numFmtId="0" fontId="15" fillId="0" borderId="2" xfId="654" applyFont="1" applyFill="1" applyBorder="1" applyAlignment="1">
      <alignment horizontal="left" vertical="top" wrapText="1"/>
      <protection/>
    </xf>
    <xf numFmtId="43" fontId="13" fillId="0" borderId="2" xfId="207" applyNumberFormat="1" applyFont="1" applyFill="1" applyBorder="1" applyAlignment="1">
      <alignment horizontal="right" wrapText="1"/>
    </xf>
    <xf numFmtId="0" fontId="28" fillId="0" borderId="2" xfId="654" applyFont="1" applyFill="1" applyBorder="1" applyAlignment="1">
      <alignment horizontal="left" vertical="center" wrapText="1"/>
      <protection/>
    </xf>
    <xf numFmtId="43" fontId="13" fillId="0" borderId="0" xfId="207" applyNumberFormat="1" applyFont="1" applyFill="1" applyAlignment="1">
      <alignment horizontal="right" wrapText="1"/>
    </xf>
    <xf numFmtId="0" fontId="28" fillId="0" borderId="0" xfId="654" applyFont="1" applyFill="1" applyAlignment="1">
      <alignment horizontal="left" vertical="center" wrapText="1"/>
      <protection/>
    </xf>
    <xf numFmtId="43" fontId="17" fillId="0" borderId="0" xfId="207" applyNumberFormat="1" applyFont="1" applyFill="1" applyAlignment="1">
      <alignment horizontal="right" wrapText="1"/>
    </xf>
    <xf numFmtId="0" fontId="27" fillId="0" borderId="0" xfId="654" applyFont="1" applyFill="1" applyAlignment="1">
      <alignment wrapText="1"/>
      <protection/>
    </xf>
    <xf numFmtId="43" fontId="14" fillId="0" borderId="0" xfId="1499" applyNumberFormat="1" applyFont="1" applyAlignment="1" applyProtection="1">
      <alignment/>
      <protection locked="0"/>
    </xf>
    <xf numFmtId="43" fontId="15" fillId="0" borderId="0" xfId="1499" applyNumberFormat="1" applyFont="1" applyAlignment="1" applyProtection="1">
      <alignment/>
      <protection locked="0"/>
    </xf>
    <xf numFmtId="43" fontId="15" fillId="0" borderId="0" xfId="91" applyNumberFormat="1" applyFont="1" applyFill="1" applyAlignment="1" applyProtection="1">
      <alignment/>
      <protection locked="0"/>
    </xf>
    <xf numFmtId="43" fontId="14" fillId="0" borderId="0" xfId="91" applyNumberFormat="1" applyFont="1" applyFill="1" applyAlignment="1" applyProtection="1">
      <alignment/>
      <protection locked="0"/>
    </xf>
    <xf numFmtId="0" fontId="45" fillId="0" borderId="0" xfId="0" applyFont="1" applyAlignment="1">
      <alignment/>
    </xf>
    <xf numFmtId="43" fontId="16" fillId="0" borderId="0" xfId="91" applyNumberFormat="1" applyFont="1" applyFill="1" applyAlignment="1" applyProtection="1">
      <alignment horizontal="left" wrapText="1"/>
      <protection locked="0"/>
    </xf>
    <xf numFmtId="43" fontId="15" fillId="0" borderId="0" xfId="91" applyNumberFormat="1" applyFont="1" applyFill="1" applyAlignment="1" applyProtection="1">
      <alignment horizontal="left" wrapText="1"/>
      <protection locked="0"/>
    </xf>
    <xf numFmtId="198" fontId="15" fillId="0" borderId="0" xfId="91" applyNumberFormat="1" applyFont="1" applyFill="1" applyAlignment="1" applyProtection="1">
      <alignment/>
      <protection locked="0"/>
    </xf>
    <xf numFmtId="200" fontId="15" fillId="0" borderId="0" xfId="91" applyNumberFormat="1" applyFont="1" applyFill="1" applyAlignment="1" applyProtection="1">
      <alignment/>
      <protection locked="0"/>
    </xf>
    <xf numFmtId="43" fontId="15" fillId="0" borderId="0" xfId="91" applyNumberFormat="1" applyFont="1" applyFill="1" applyAlignment="1" applyProtection="1">
      <alignment wrapText="1"/>
      <protection locked="0"/>
    </xf>
    <xf numFmtId="201" fontId="15" fillId="0" borderId="0" xfId="91" applyNumberFormat="1" applyFont="1" applyFill="1" applyAlignment="1" applyProtection="1">
      <alignment/>
      <protection locked="0"/>
    </xf>
    <xf numFmtId="202" fontId="15" fillId="0" borderId="0" xfId="91" applyNumberFormat="1" applyFont="1" applyFill="1" applyAlignment="1" applyProtection="1">
      <alignment/>
      <protection locked="0"/>
    </xf>
    <xf numFmtId="199" fontId="15" fillId="0" borderId="0" xfId="91" applyNumberFormat="1" applyFont="1" applyFill="1" applyAlignment="1" applyProtection="1">
      <alignment/>
      <protection locked="0"/>
    </xf>
    <xf numFmtId="200" fontId="15" fillId="0" borderId="0" xfId="91" applyNumberFormat="1" applyFont="1" applyFill="1" applyAlignment="1" applyProtection="1">
      <alignment wrapText="1"/>
      <protection locked="0"/>
    </xf>
    <xf numFmtId="198" fontId="15" fillId="0" borderId="0" xfId="91" applyNumberFormat="1" applyFont="1" applyFill="1" applyAlignment="1" applyProtection="1">
      <alignment wrapText="1"/>
      <protection locked="0"/>
    </xf>
    <xf numFmtId="43" fontId="4" fillId="0" borderId="0" xfId="1499" applyNumberFormat="1" applyFont="1" applyAlignment="1" applyProtection="1">
      <alignment horizontal="left" wrapText="1"/>
      <protection locked="0"/>
    </xf>
    <xf numFmtId="43" fontId="20" fillId="0" borderId="0" xfId="1499" applyNumberFormat="1" applyFont="1" applyAlignment="1" applyProtection="1">
      <alignment horizontal="left" wrapText="1"/>
      <protection locked="0"/>
    </xf>
    <xf numFmtId="201" fontId="14" fillId="0" borderId="0" xfId="1499" applyNumberFormat="1" applyFont="1" applyFill="1" applyAlignment="1" applyProtection="1">
      <alignment/>
      <protection locked="0"/>
    </xf>
    <xf numFmtId="43" fontId="30" fillId="0" borderId="0" xfId="1499" applyNumberFormat="1" applyFont="1" applyAlignment="1" applyProtection="1">
      <alignment horizontal="center" wrapText="1"/>
      <protection locked="0"/>
    </xf>
    <xf numFmtId="43" fontId="30" fillId="0" borderId="0" xfId="1499" applyNumberFormat="1" applyFont="1" applyFill="1" applyAlignment="1" applyProtection="1">
      <alignment horizontal="center" wrapText="1"/>
      <protection locked="0"/>
    </xf>
    <xf numFmtId="43" fontId="9" fillId="0" borderId="18" xfId="2944" applyNumberFormat="1" applyFont="1" applyBorder="1" applyAlignment="1" applyProtection="1">
      <alignment horizontal="left" vertical="distributed" wrapText="1"/>
      <protection locked="0"/>
    </xf>
    <xf numFmtId="43" fontId="15" fillId="0" borderId="18" xfId="2944" applyNumberFormat="1" applyFont="1" applyFill="1" applyBorder="1" applyAlignment="1" applyProtection="1">
      <alignment vertical="distributed"/>
      <protection locked="0"/>
    </xf>
    <xf numFmtId="43" fontId="23" fillId="0" borderId="2" xfId="91" applyNumberFormat="1" applyFont="1" applyFill="1" applyBorder="1" applyAlignment="1" applyProtection="1">
      <alignment horizontal="left" vertical="center" wrapText="1"/>
      <protection locked="0"/>
    </xf>
    <xf numFmtId="43" fontId="20" fillId="0" borderId="2" xfId="91" applyNumberFormat="1" applyFont="1" applyFill="1" applyBorder="1" applyAlignment="1" applyProtection="1">
      <alignment horizontal="center" vertical="center" wrapText="1"/>
      <protection locked="0"/>
    </xf>
    <xf numFmtId="198" fontId="33" fillId="0" borderId="18" xfId="91" applyNumberFormat="1" applyFont="1" applyFill="1" applyBorder="1" applyAlignment="1" applyProtection="1">
      <alignment horizontal="center" vertical="center" wrapText="1"/>
      <protection locked="0"/>
    </xf>
    <xf numFmtId="198" fontId="20" fillId="0" borderId="2" xfId="1499" applyNumberFormat="1" applyFont="1" applyFill="1" applyBorder="1" applyAlignment="1" applyProtection="1">
      <alignment horizontal="center" vertical="center" wrapText="1"/>
      <protection locked="0"/>
    </xf>
    <xf numFmtId="198" fontId="33" fillId="0" borderId="17" xfId="91" applyNumberFormat="1" applyFont="1" applyFill="1" applyBorder="1" applyAlignment="1" applyProtection="1">
      <alignment horizontal="center" vertical="center" wrapText="1"/>
      <protection locked="0"/>
    </xf>
    <xf numFmtId="198" fontId="20" fillId="0" borderId="2" xfId="1499" applyNumberFormat="1" applyFont="1" applyFill="1" applyBorder="1" applyAlignment="1" applyProtection="1">
      <alignment horizontal="center" vertical="center" wrapText="1"/>
      <protection locked="0"/>
    </xf>
    <xf numFmtId="0" fontId="46" fillId="0" borderId="2" xfId="923" applyFont="1" applyFill="1" applyBorder="1" applyAlignment="1">
      <alignment horizontal="left" vertical="center" wrapText="1"/>
      <protection/>
    </xf>
    <xf numFmtId="198" fontId="15" fillId="0" borderId="2" xfId="1499" applyNumberFormat="1" applyFont="1" applyBorder="1" applyAlignment="1">
      <alignment/>
    </xf>
    <xf numFmtId="198" fontId="15" fillId="0" borderId="2" xfId="1499" applyNumberFormat="1" applyFont="1" applyFill="1" applyBorder="1" applyAlignment="1">
      <alignment/>
    </xf>
    <xf numFmtId="0" fontId="15" fillId="0" borderId="2" xfId="1499" applyNumberFormat="1" applyFont="1" applyFill="1" applyBorder="1" applyAlignment="1">
      <alignment/>
    </xf>
    <xf numFmtId="198" fontId="27" fillId="0" borderId="2" xfId="1499" applyNumberFormat="1" applyFont="1" applyFill="1" applyBorder="1" applyAlignment="1">
      <alignment/>
    </xf>
    <xf numFmtId="3" fontId="27" fillId="0" borderId="2" xfId="1499" applyNumberFormat="1" applyFont="1" applyFill="1" applyBorder="1" applyAlignment="1">
      <alignment/>
    </xf>
    <xf numFmtId="0" fontId="46" fillId="0" borderId="2" xfId="91" applyNumberFormat="1" applyFont="1" applyFill="1" applyBorder="1" applyAlignment="1">
      <alignment horizontal="left" wrapText="1"/>
    </xf>
    <xf numFmtId="3" fontId="27" fillId="0" borderId="2" xfId="1499" applyNumberFormat="1" applyFont="1" applyFill="1" applyBorder="1" applyAlignment="1">
      <alignment/>
    </xf>
    <xf numFmtId="198" fontId="27" fillId="0" borderId="2" xfId="1499" applyNumberFormat="1" applyFont="1" applyFill="1" applyBorder="1" applyAlignment="1">
      <alignment/>
    </xf>
    <xf numFmtId="0" fontId="21" fillId="0" borderId="2" xfId="91" applyNumberFormat="1" applyFont="1" applyFill="1" applyBorder="1" applyAlignment="1">
      <alignment horizontal="left" wrapText="1"/>
    </xf>
    <xf numFmtId="43" fontId="21" fillId="0" borderId="2" xfId="91" applyNumberFormat="1" applyFont="1" applyFill="1" applyBorder="1" applyAlignment="1">
      <alignment horizontal="left" vertical="center" wrapText="1"/>
    </xf>
    <xf numFmtId="3" fontId="27" fillId="0" borderId="2" xfId="2456" applyNumberFormat="1" applyFont="1" applyFill="1" applyBorder="1">
      <alignment vertical="center"/>
      <protection/>
    </xf>
    <xf numFmtId="0" fontId="15" fillId="0" borderId="2" xfId="92" applyNumberFormat="1" applyFont="1" applyFill="1" applyBorder="1" applyAlignment="1">
      <alignment horizontal="right" vertical="center" wrapText="1"/>
    </xf>
    <xf numFmtId="0" fontId="46" fillId="0" borderId="2" xfId="91" applyNumberFormat="1" applyFont="1" applyFill="1" applyBorder="1" applyAlignment="1">
      <alignment horizontal="left" vertical="center" wrapText="1"/>
    </xf>
    <xf numFmtId="198" fontId="27" fillId="0" borderId="2" xfId="2456" applyNumberFormat="1" applyFont="1" applyFill="1" applyBorder="1">
      <alignment vertical="center"/>
      <protection/>
    </xf>
    <xf numFmtId="0" fontId="21" fillId="0" borderId="2" xfId="91" applyNumberFormat="1" applyFont="1" applyFill="1" applyBorder="1" applyAlignment="1">
      <alignment horizontal="left" vertical="center" wrapText="1"/>
    </xf>
    <xf numFmtId="203" fontId="27" fillId="0" borderId="2" xfId="1499" applyNumberFormat="1" applyFont="1" applyFill="1" applyBorder="1" applyAlignment="1">
      <alignment/>
    </xf>
    <xf numFmtId="0" fontId="47" fillId="0" borderId="2" xfId="923" applyNumberFormat="1" applyFont="1" applyFill="1" applyBorder="1" applyAlignment="1">
      <alignment horizontal="left" vertical="center" wrapText="1"/>
      <protection/>
    </xf>
    <xf numFmtId="198" fontId="27" fillId="0" borderId="2" xfId="92" applyNumberFormat="1" applyFont="1" applyFill="1" applyBorder="1" applyAlignment="1">
      <alignment horizontal="right" vertical="center" wrapText="1"/>
    </xf>
    <xf numFmtId="0" fontId="16" fillId="0" borderId="2" xfId="1249" applyFont="1" applyFill="1" applyBorder="1" applyAlignment="1">
      <alignment horizontal="left" vertical="center" wrapText="1"/>
      <protection/>
    </xf>
    <xf numFmtId="198" fontId="27" fillId="0" borderId="2" xfId="91" applyNumberFormat="1" applyFont="1" applyFill="1" applyBorder="1" applyAlignment="1" applyProtection="1">
      <alignment vertical="center" wrapText="1"/>
      <protection/>
    </xf>
    <xf numFmtId="0" fontId="21" fillId="0" borderId="2" xfId="1249" applyFont="1" applyFill="1" applyBorder="1" applyAlignment="1">
      <alignment horizontal="left" vertical="center" wrapText="1"/>
      <protection/>
    </xf>
    <xf numFmtId="198" fontId="27" fillId="0" borderId="2" xfId="381" applyNumberFormat="1" applyFont="1" applyFill="1" applyBorder="1" applyAlignment="1" applyProtection="1">
      <alignment wrapText="1"/>
      <protection/>
    </xf>
    <xf numFmtId="198" fontId="27" fillId="0" borderId="2" xfId="1129" applyNumberFormat="1" applyFont="1" applyFill="1" applyBorder="1" applyAlignment="1">
      <alignment/>
    </xf>
    <xf numFmtId="199" fontId="27" fillId="0" borderId="2" xfId="1129" applyNumberFormat="1" applyFont="1" applyFill="1" applyBorder="1" applyAlignment="1">
      <alignment/>
    </xf>
    <xf numFmtId="43" fontId="16" fillId="0" borderId="19" xfId="91" applyNumberFormat="1" applyFont="1" applyFill="1" applyBorder="1" applyAlignment="1">
      <alignment horizontal="left" vertical="center" wrapText="1"/>
    </xf>
    <xf numFmtId="198" fontId="27" fillId="0" borderId="19" xfId="1129" applyNumberFormat="1" applyFont="1" applyFill="1" applyBorder="1" applyAlignment="1">
      <alignment/>
    </xf>
    <xf numFmtId="199" fontId="27" fillId="0" borderId="19" xfId="1129" applyNumberFormat="1" applyFont="1" applyFill="1" applyBorder="1" applyAlignment="1">
      <alignment/>
    </xf>
    <xf numFmtId="0" fontId="16" fillId="0" borderId="2" xfId="923" applyFont="1" applyFill="1" applyBorder="1" applyAlignment="1">
      <alignment horizontal="left" vertical="center" wrapText="1"/>
      <protection/>
    </xf>
    <xf numFmtId="199" fontId="27" fillId="0" borderId="2" xfId="1499" applyNumberFormat="1" applyFont="1" applyFill="1" applyBorder="1" applyAlignment="1">
      <alignment/>
    </xf>
    <xf numFmtId="198" fontId="27" fillId="0" borderId="2" xfId="1129" applyNumberFormat="1" applyFont="1" applyFill="1" applyBorder="1" applyAlignment="1" applyProtection="1">
      <alignment horizontal="right"/>
      <protection locked="0"/>
    </xf>
    <xf numFmtId="199" fontId="27" fillId="0" borderId="2" xfId="1129" applyNumberFormat="1" applyFont="1" applyFill="1" applyBorder="1" applyAlignment="1" applyProtection="1">
      <alignment horizontal="right"/>
      <protection locked="0"/>
    </xf>
    <xf numFmtId="0" fontId="21" fillId="0" borderId="2" xfId="923" applyFont="1" applyFill="1" applyBorder="1" applyAlignment="1">
      <alignment horizontal="left" vertical="center" wrapText="1"/>
      <protection/>
    </xf>
    <xf numFmtId="0" fontId="1" fillId="0" borderId="2" xfId="923" applyFont="1" applyFill="1" applyBorder="1" applyAlignment="1">
      <alignment horizontal="left" vertical="center" wrapText="1"/>
      <protection/>
    </xf>
    <xf numFmtId="198" fontId="27" fillId="0" borderId="2" xfId="91" applyNumberFormat="1" applyFont="1" applyFill="1" applyBorder="1" applyAlignment="1">
      <alignment/>
    </xf>
    <xf numFmtId="0" fontId="47" fillId="0" borderId="2" xfId="923" applyFont="1" applyFill="1" applyBorder="1" applyAlignment="1">
      <alignment horizontal="left" vertical="center" wrapText="1"/>
      <protection/>
    </xf>
    <xf numFmtId="0" fontId="48" fillId="0" borderId="2" xfId="923" applyFont="1" applyFill="1" applyBorder="1" applyAlignment="1">
      <alignment horizontal="left" vertical="center" wrapText="1"/>
      <protection/>
    </xf>
    <xf numFmtId="43" fontId="23" fillId="0" borderId="2" xfId="1499" applyNumberFormat="1" applyFont="1" applyFill="1" applyBorder="1" applyAlignment="1" applyProtection="1">
      <alignment horizontal="left" vertical="center" wrapText="1"/>
      <protection locked="0"/>
    </xf>
    <xf numFmtId="198" fontId="33" fillId="0" borderId="2" xfId="1499" applyNumberFormat="1" applyFont="1" applyFill="1" applyBorder="1" applyAlignment="1">
      <alignment/>
    </xf>
    <xf numFmtId="43" fontId="23" fillId="0" borderId="2" xfId="1499" applyNumberFormat="1" applyFont="1" applyBorder="1" applyAlignment="1" applyProtection="1">
      <alignment horizontal="left" vertical="center" wrapText="1"/>
      <protection locked="0"/>
    </xf>
    <xf numFmtId="198" fontId="33" fillId="0" borderId="2" xfId="1499" applyNumberFormat="1" applyFont="1" applyBorder="1" applyAlignment="1" applyProtection="1">
      <alignment/>
      <protection locked="0"/>
    </xf>
    <xf numFmtId="198" fontId="33" fillId="0" borderId="2" xfId="1499" applyNumberFormat="1" applyFont="1" applyFill="1" applyBorder="1" applyAlignment="1" applyProtection="1">
      <alignment/>
      <protection locked="0"/>
    </xf>
    <xf numFmtId="0" fontId="12" fillId="0" borderId="2" xfId="381" applyFont="1" applyFill="1" applyBorder="1" applyAlignment="1">
      <alignment horizontal="left" wrapText="1"/>
      <protection/>
    </xf>
    <xf numFmtId="198" fontId="33" fillId="0" borderId="2" xfId="1499" applyNumberFormat="1" applyFont="1" applyFill="1" applyBorder="1" applyAlignment="1">
      <alignment wrapText="1"/>
    </xf>
    <xf numFmtId="0" fontId="21" fillId="0" borderId="2" xfId="381" applyFont="1" applyFill="1" applyBorder="1" applyAlignment="1">
      <alignment horizontal="left" wrapText="1"/>
      <protection/>
    </xf>
    <xf numFmtId="3" fontId="27" fillId="33" borderId="2" xfId="1499" applyNumberFormat="1" applyFont="1" applyFill="1" applyBorder="1" applyAlignment="1">
      <alignment/>
    </xf>
    <xf numFmtId="0" fontId="27" fillId="0" borderId="2" xfId="1499" applyNumberFormat="1" applyFont="1" applyFill="1" applyBorder="1" applyAlignment="1">
      <alignment/>
    </xf>
    <xf numFmtId="0" fontId="21" fillId="0" borderId="2" xfId="381" applyFont="1" applyFill="1" applyBorder="1" applyAlignment="1">
      <alignment horizontal="left" vertical="center" wrapText="1"/>
      <protection/>
    </xf>
    <xf numFmtId="198" fontId="27" fillId="33" borderId="2" xfId="1499" applyNumberFormat="1" applyFont="1" applyFill="1" applyBorder="1" applyAlignment="1">
      <alignment/>
    </xf>
    <xf numFmtId="198" fontId="1" fillId="33" borderId="2" xfId="1499" applyNumberFormat="1" applyFont="1" applyFill="1" applyBorder="1" applyAlignment="1">
      <alignment wrapText="1"/>
    </xf>
    <xf numFmtId="198" fontId="1" fillId="0" borderId="2" xfId="1499" applyNumberFormat="1" applyFont="1" applyFill="1" applyBorder="1" applyAlignment="1">
      <alignment wrapText="1"/>
    </xf>
    <xf numFmtId="198" fontId="27" fillId="0" borderId="2" xfId="1499" applyNumberFormat="1" applyFont="1" applyFill="1" applyBorder="1" applyAlignment="1">
      <alignment wrapText="1"/>
    </xf>
    <xf numFmtId="0" fontId="21" fillId="0" borderId="2" xfId="381" applyFont="1" applyBorder="1" applyAlignment="1">
      <alignment horizontal="left" vertical="center" wrapText="1"/>
      <protection/>
    </xf>
    <xf numFmtId="198" fontId="27" fillId="0" borderId="2" xfId="1499" applyNumberFormat="1" applyFont="1" applyFill="1" applyBorder="1" applyAlignment="1" applyProtection="1">
      <alignment horizontal="right" wrapText="1"/>
      <protection/>
    </xf>
    <xf numFmtId="200" fontId="14" fillId="0" borderId="0" xfId="1499" applyNumberFormat="1" applyFont="1" applyAlignment="1" applyProtection="1">
      <alignment/>
      <protection locked="0"/>
    </xf>
    <xf numFmtId="43" fontId="14" fillId="0" borderId="0" xfId="1499" applyNumberFormat="1" applyFont="1" applyAlignment="1" applyProtection="1">
      <alignment wrapText="1"/>
      <protection locked="0"/>
    </xf>
    <xf numFmtId="201" fontId="14" fillId="0" borderId="0" xfId="1499" applyNumberFormat="1" applyFont="1" applyAlignment="1" applyProtection="1">
      <alignment/>
      <protection locked="0"/>
    </xf>
    <xf numFmtId="200" fontId="15" fillId="0" borderId="18" xfId="2944" applyNumberFormat="1" applyFont="1" applyBorder="1" applyAlignment="1" applyProtection="1">
      <alignment vertical="distributed"/>
      <protection locked="0"/>
    </xf>
    <xf numFmtId="31" fontId="15" fillId="0" borderId="18" xfId="2944" applyNumberFormat="1" applyFont="1" applyBorder="1" applyAlignment="1" applyProtection="1">
      <alignment vertical="distributed" wrapText="1"/>
      <protection locked="0"/>
    </xf>
    <xf numFmtId="43" fontId="15" fillId="0" borderId="0" xfId="2944" applyNumberFormat="1" applyFont="1" applyBorder="1" applyAlignment="1" applyProtection="1">
      <alignment vertical="distributed"/>
      <protection locked="0"/>
    </xf>
    <xf numFmtId="200" fontId="20" fillId="0" borderId="23" xfId="1499" applyNumberFormat="1" applyFont="1" applyBorder="1" applyAlignment="1" applyProtection="1">
      <alignment horizontal="center" vertical="center" wrapText="1"/>
      <protection locked="0"/>
    </xf>
    <xf numFmtId="43" fontId="20" fillId="0" borderId="23" xfId="91" applyNumberFormat="1" applyFont="1" applyFill="1" applyBorder="1" applyAlignment="1" applyProtection="1">
      <alignment horizontal="center" vertical="center" wrapText="1"/>
      <protection locked="0"/>
    </xf>
    <xf numFmtId="201" fontId="33" fillId="0" borderId="2" xfId="91" applyNumberFormat="1" applyFont="1" applyFill="1" applyBorder="1" applyAlignment="1" applyProtection="1">
      <alignment horizontal="center" vertical="center" wrapText="1"/>
      <protection locked="0"/>
    </xf>
    <xf numFmtId="200" fontId="20" fillId="0" borderId="23" xfId="1499" applyNumberFormat="1" applyFont="1" applyFill="1" applyBorder="1" applyAlignment="1" applyProtection="1">
      <alignment horizontal="center" vertical="center" wrapText="1"/>
      <protection locked="0"/>
    </xf>
    <xf numFmtId="200" fontId="15" fillId="0" borderId="2" xfId="1499" applyNumberFormat="1" applyFont="1" applyBorder="1" applyAlignment="1">
      <alignment/>
    </xf>
    <xf numFmtId="0" fontId="1" fillId="0" borderId="2" xfId="1249" applyFont="1" applyFill="1" applyBorder="1" applyAlignment="1">
      <alignment vertical="center" wrapText="1"/>
      <protection/>
    </xf>
    <xf numFmtId="201" fontId="27" fillId="0" borderId="2" xfId="91" applyNumberFormat="1" applyFont="1" applyFill="1" applyBorder="1" applyAlignment="1" applyProtection="1">
      <alignment wrapText="1"/>
      <protection/>
    </xf>
    <xf numFmtId="199" fontId="27" fillId="0" borderId="2" xfId="91" applyNumberFormat="1" applyFont="1" applyFill="1" applyBorder="1" applyAlignment="1" applyProtection="1">
      <alignment wrapText="1"/>
      <protection/>
    </xf>
    <xf numFmtId="0" fontId="1" fillId="0" borderId="2" xfId="1249" applyFont="1" applyFill="1" applyBorder="1" applyAlignment="1">
      <alignment horizontal="left" vertical="center" wrapText="1"/>
      <protection/>
    </xf>
    <xf numFmtId="201" fontId="27" fillId="0" borderId="2" xfId="97" applyNumberFormat="1" applyFont="1" applyFill="1" applyBorder="1" applyAlignment="1" applyProtection="1">
      <alignment wrapText="1"/>
      <protection/>
    </xf>
    <xf numFmtId="0" fontId="1" fillId="0" borderId="23" xfId="0" applyFont="1" applyFill="1" applyBorder="1" applyAlignment="1">
      <alignment horizontal="left" vertical="center" wrapText="1"/>
    </xf>
    <xf numFmtId="0" fontId="27" fillId="0" borderId="2" xfId="1249" applyFont="1" applyFill="1" applyBorder="1" applyAlignment="1">
      <alignment horizontal="left" vertical="center" wrapText="1"/>
      <protection/>
    </xf>
    <xf numFmtId="43" fontId="20" fillId="0" borderId="2" xfId="91" applyNumberFormat="1" applyFont="1" applyFill="1" applyBorder="1" applyAlignment="1" applyProtection="1">
      <alignment horizontal="left" wrapText="1"/>
      <protection locked="0"/>
    </xf>
    <xf numFmtId="201" fontId="33" fillId="0" borderId="2" xfId="91" applyNumberFormat="1" applyFont="1" applyFill="1" applyBorder="1" applyAlignment="1" applyProtection="1">
      <alignment/>
      <protection locked="0"/>
    </xf>
    <xf numFmtId="43" fontId="20" fillId="0" borderId="2" xfId="91" applyNumberFormat="1" applyFont="1" applyFill="1" applyBorder="1" applyAlignment="1" applyProtection="1">
      <alignment wrapText="1"/>
      <protection locked="0"/>
    </xf>
    <xf numFmtId="0" fontId="33" fillId="0" borderId="2" xfId="1249" applyFont="1" applyFill="1" applyBorder="1" applyAlignment="1">
      <alignment vertical="center" wrapText="1"/>
      <protection/>
    </xf>
    <xf numFmtId="201" fontId="33" fillId="0" borderId="2" xfId="91" applyNumberFormat="1" applyFont="1" applyFill="1" applyBorder="1" applyAlignment="1">
      <alignment wrapText="1"/>
    </xf>
    <xf numFmtId="201" fontId="27" fillId="0" borderId="2" xfId="91" applyNumberFormat="1" applyFont="1" applyFill="1" applyBorder="1" applyAlignment="1">
      <alignment wrapText="1"/>
    </xf>
    <xf numFmtId="0" fontId="27" fillId="0" borderId="2" xfId="381" applyFont="1" applyFill="1" applyBorder="1" applyAlignment="1">
      <alignment wrapText="1"/>
      <protection/>
    </xf>
    <xf numFmtId="204" fontId="27" fillId="0" borderId="2" xfId="1499" applyNumberFormat="1" applyFont="1" applyFill="1" applyBorder="1" applyAlignment="1" applyProtection="1">
      <alignment/>
      <protection locked="0"/>
    </xf>
    <xf numFmtId="43" fontId="20" fillId="0" borderId="2" xfId="1499" applyNumberFormat="1" applyFont="1" applyBorder="1" applyAlignment="1" applyProtection="1">
      <alignment wrapText="1"/>
      <protection locked="0"/>
    </xf>
    <xf numFmtId="201" fontId="27" fillId="0" borderId="2" xfId="91" applyNumberFormat="1" applyFont="1" applyFill="1" applyBorder="1" applyAlignment="1" applyProtection="1">
      <alignment/>
      <protection locked="0"/>
    </xf>
    <xf numFmtId="43" fontId="27" fillId="0" borderId="2" xfId="91" applyNumberFormat="1" applyFont="1" applyFill="1" applyBorder="1" applyAlignment="1" applyProtection="1">
      <alignment wrapText="1"/>
      <protection locked="0"/>
    </xf>
    <xf numFmtId="43" fontId="27" fillId="0" borderId="2" xfId="91" applyNumberFormat="1" applyFont="1" applyFill="1" applyBorder="1" applyAlignment="1" applyProtection="1">
      <alignment horizontal="left" wrapText="1"/>
      <protection locked="0"/>
    </xf>
    <xf numFmtId="202" fontId="14" fillId="0" borderId="0" xfId="1499" applyNumberFormat="1" applyFont="1" applyAlignment="1" applyProtection="1">
      <alignment/>
      <protection locked="0"/>
    </xf>
    <xf numFmtId="43" fontId="15" fillId="0" borderId="0" xfId="2944" applyNumberFormat="1" applyFont="1" applyAlignment="1" applyProtection="1">
      <alignment vertical="distributed"/>
      <protection locked="0"/>
    </xf>
    <xf numFmtId="202" fontId="15" fillId="0" borderId="0" xfId="2944" applyNumberFormat="1" applyFont="1" applyAlignment="1" applyProtection="1">
      <alignment vertical="distributed"/>
      <protection locked="0"/>
    </xf>
    <xf numFmtId="200" fontId="15" fillId="0" borderId="0" xfId="2944" applyNumberFormat="1" applyFont="1" applyAlignment="1" applyProtection="1">
      <alignment vertical="distributed"/>
      <protection locked="0"/>
    </xf>
    <xf numFmtId="200" fontId="33" fillId="0" borderId="2" xfId="923" applyNumberFormat="1" applyFont="1" applyFill="1" applyBorder="1" applyAlignment="1">
      <alignment horizontal="center" vertical="center" wrapText="1"/>
      <protection/>
    </xf>
    <xf numFmtId="202" fontId="33" fillId="0" borderId="2" xfId="923" applyNumberFormat="1" applyFont="1" applyFill="1" applyBorder="1" applyAlignment="1">
      <alignment horizontal="center" vertical="center" wrapText="1"/>
      <protection/>
    </xf>
    <xf numFmtId="199" fontId="20" fillId="0" borderId="2" xfId="923" applyNumberFormat="1" applyFont="1" applyFill="1" applyBorder="1" applyAlignment="1">
      <alignment horizontal="center" vertical="center" wrapText="1"/>
      <protection/>
    </xf>
    <xf numFmtId="202" fontId="20" fillId="0" borderId="2" xfId="923" applyNumberFormat="1" applyFont="1" applyFill="1" applyBorder="1" applyAlignment="1">
      <alignment horizontal="center" vertical="center" wrapText="1"/>
      <protection/>
    </xf>
    <xf numFmtId="200" fontId="20" fillId="0" borderId="2" xfId="923" applyNumberFormat="1" applyFont="1" applyFill="1" applyBorder="1" applyAlignment="1">
      <alignment horizontal="center" vertical="center" wrapText="1"/>
      <protection/>
    </xf>
    <xf numFmtId="3" fontId="27" fillId="0" borderId="2" xfId="91" applyNumberFormat="1" applyFont="1" applyFill="1" applyBorder="1" applyAlignment="1" applyProtection="1">
      <alignment wrapText="1"/>
      <protection/>
    </xf>
    <xf numFmtId="202" fontId="27" fillId="0" borderId="2" xfId="91" applyNumberFormat="1" applyFont="1" applyFill="1" applyBorder="1" applyAlignment="1" applyProtection="1">
      <alignment wrapText="1"/>
      <protection/>
    </xf>
    <xf numFmtId="200" fontId="27" fillId="0" borderId="2" xfId="91" applyNumberFormat="1" applyFont="1" applyFill="1" applyBorder="1" applyAlignment="1" applyProtection="1">
      <alignment wrapText="1"/>
      <protection/>
    </xf>
    <xf numFmtId="3" fontId="27" fillId="0" borderId="2" xfId="97" applyNumberFormat="1" applyFont="1" applyFill="1" applyBorder="1" applyAlignment="1" applyProtection="1">
      <alignment wrapText="1"/>
      <protection/>
    </xf>
    <xf numFmtId="200" fontId="33" fillId="0" borderId="2" xfId="91" applyNumberFormat="1" applyFont="1" applyFill="1" applyBorder="1" applyAlignment="1" applyProtection="1">
      <alignment/>
      <protection locked="0"/>
    </xf>
    <xf numFmtId="202" fontId="27" fillId="0" borderId="2" xfId="91" applyNumberFormat="1" applyFont="1" applyFill="1" applyBorder="1" applyAlignment="1">
      <alignment wrapText="1"/>
    </xf>
    <xf numFmtId="202" fontId="33" fillId="0" borderId="2" xfId="91" applyNumberFormat="1" applyFont="1" applyFill="1" applyBorder="1" applyAlignment="1">
      <alignment wrapText="1"/>
    </xf>
    <xf numFmtId="202" fontId="27" fillId="0" borderId="2" xfId="1499" applyNumberFormat="1" applyFont="1" applyFill="1" applyBorder="1" applyAlignment="1" applyProtection="1">
      <alignment/>
      <protection locked="0"/>
    </xf>
    <xf numFmtId="202" fontId="33" fillId="0" borderId="2" xfId="91" applyNumberFormat="1" applyFont="1" applyFill="1" applyBorder="1" applyAlignment="1" applyProtection="1">
      <alignment/>
      <protection locked="0"/>
    </xf>
    <xf numFmtId="200" fontId="33" fillId="0" borderId="2" xfId="91" applyNumberFormat="1" applyFont="1" applyFill="1" applyBorder="1" applyAlignment="1" applyProtection="1">
      <alignment wrapText="1"/>
      <protection/>
    </xf>
    <xf numFmtId="202" fontId="27" fillId="0" borderId="2" xfId="91" applyNumberFormat="1" applyFont="1" applyFill="1" applyBorder="1" applyAlignment="1" applyProtection="1">
      <alignment/>
      <protection locked="0"/>
    </xf>
    <xf numFmtId="3" fontId="27" fillId="0" borderId="2" xfId="91" applyNumberFormat="1" applyFont="1" applyFill="1" applyBorder="1" applyAlignment="1" applyProtection="1">
      <alignment/>
      <protection locked="0"/>
    </xf>
    <xf numFmtId="199" fontId="14" fillId="0" borderId="0" xfId="1499" applyNumberFormat="1" applyFont="1" applyAlignment="1" applyProtection="1">
      <alignment/>
      <protection locked="0"/>
    </xf>
    <xf numFmtId="200" fontId="14" fillId="0" borderId="0" xfId="1499" applyNumberFormat="1" applyFont="1" applyAlignment="1" applyProtection="1">
      <alignment wrapText="1"/>
      <protection locked="0"/>
    </xf>
    <xf numFmtId="198" fontId="14" fillId="0" borderId="0" xfId="1499" applyNumberFormat="1" applyFont="1" applyAlignment="1" applyProtection="1">
      <alignment wrapText="1"/>
      <protection locked="0"/>
    </xf>
    <xf numFmtId="199" fontId="9" fillId="0" borderId="0" xfId="2944" applyNumberFormat="1" applyFont="1" applyBorder="1" applyAlignment="1" applyProtection="1">
      <alignment horizontal="left" vertical="top"/>
      <protection locked="0"/>
    </xf>
    <xf numFmtId="43" fontId="9" fillId="0" borderId="0" xfId="2944" applyNumberFormat="1" applyFont="1" applyAlignment="1" applyProtection="1">
      <alignment horizontal="left" vertical="top"/>
      <protection locked="0"/>
    </xf>
    <xf numFmtId="200" fontId="9" fillId="0" borderId="0" xfId="2944" applyNumberFormat="1" applyFont="1" applyBorder="1" applyAlignment="1" applyProtection="1">
      <alignment horizontal="left" vertical="top"/>
      <protection locked="0"/>
    </xf>
    <xf numFmtId="43" fontId="9" fillId="0" borderId="0" xfId="2944" applyNumberFormat="1" applyFont="1" applyBorder="1" applyAlignment="1" applyProtection="1">
      <alignment horizontal="left" vertical="top"/>
      <protection locked="0"/>
    </xf>
    <xf numFmtId="199" fontId="20" fillId="0" borderId="2" xfId="1499" applyNumberFormat="1" applyFont="1" applyBorder="1" applyAlignment="1" applyProtection="1">
      <alignment horizontal="center" vertical="center" wrapText="1"/>
      <protection locked="0"/>
    </xf>
    <xf numFmtId="198" fontId="20" fillId="0" borderId="23" xfId="1499" applyNumberFormat="1" applyFont="1" applyBorder="1" applyAlignment="1" applyProtection="1">
      <alignment horizontal="center" vertical="center" wrapText="1"/>
      <protection locked="0"/>
    </xf>
    <xf numFmtId="202" fontId="20" fillId="0" borderId="26" xfId="1499" applyNumberFormat="1" applyFont="1" applyFill="1" applyBorder="1" applyAlignment="1" applyProtection="1">
      <alignment horizontal="center" vertical="center" wrapText="1"/>
      <protection locked="0"/>
    </xf>
    <xf numFmtId="199" fontId="20" fillId="0" borderId="2" xfId="91" applyNumberFormat="1" applyFont="1" applyFill="1" applyBorder="1" applyAlignment="1" applyProtection="1">
      <alignment horizontal="center" vertical="center" wrapText="1"/>
      <protection locked="0"/>
    </xf>
    <xf numFmtId="198" fontId="20" fillId="0" borderId="2" xfId="91" applyNumberFormat="1" applyFont="1" applyFill="1" applyBorder="1" applyAlignment="1" applyProtection="1">
      <alignment horizontal="center" vertical="center" wrapText="1"/>
      <protection locked="0"/>
    </xf>
    <xf numFmtId="200" fontId="20" fillId="0" borderId="2" xfId="1499" applyNumberFormat="1" applyFont="1" applyBorder="1" applyAlignment="1" applyProtection="1">
      <alignment horizontal="center" vertical="center" wrapText="1"/>
      <protection locked="0"/>
    </xf>
    <xf numFmtId="199" fontId="33" fillId="0" borderId="2" xfId="91" applyNumberFormat="1" applyFont="1" applyFill="1" applyBorder="1" applyAlignment="1" applyProtection="1">
      <alignment horizontal="center" vertical="center" wrapText="1"/>
      <protection locked="0"/>
    </xf>
    <xf numFmtId="200" fontId="33" fillId="0" borderId="2" xfId="1499" applyNumberFormat="1" applyFont="1" applyBorder="1" applyAlignment="1" applyProtection="1">
      <alignment horizontal="center" vertical="center" wrapText="1"/>
      <protection locked="0"/>
    </xf>
    <xf numFmtId="200" fontId="27" fillId="0" borderId="2" xfId="91" applyNumberFormat="1" applyFont="1" applyFill="1" applyBorder="1" applyAlignment="1" applyProtection="1">
      <alignment wrapText="1"/>
      <protection locked="0"/>
    </xf>
    <xf numFmtId="202" fontId="27" fillId="0" borderId="2" xfId="91" applyNumberFormat="1" applyFont="1" applyFill="1" applyBorder="1" applyAlignment="1" applyProtection="1">
      <alignment wrapText="1"/>
      <protection locked="0"/>
    </xf>
    <xf numFmtId="199" fontId="27" fillId="35" borderId="2" xfId="91" applyNumberFormat="1" applyFont="1" applyFill="1" applyBorder="1" applyAlignment="1" applyProtection="1">
      <alignment wrapText="1"/>
      <protection/>
    </xf>
    <xf numFmtId="199" fontId="27" fillId="33" borderId="2" xfId="91" applyNumberFormat="1" applyFont="1" applyFill="1" applyBorder="1" applyAlignment="1" applyProtection="1">
      <alignment wrapText="1"/>
      <protection/>
    </xf>
    <xf numFmtId="199" fontId="27" fillId="0" borderId="2" xfId="97" applyNumberFormat="1" applyFont="1" applyFill="1" applyBorder="1" applyAlignment="1" applyProtection="1">
      <alignment wrapText="1"/>
      <protection/>
    </xf>
    <xf numFmtId="199" fontId="33" fillId="0" borderId="2" xfId="91" applyNumberFormat="1" applyFont="1" applyFill="1" applyBorder="1" applyAlignment="1" applyProtection="1">
      <alignment/>
      <protection locked="0"/>
    </xf>
    <xf numFmtId="199" fontId="27" fillId="0" borderId="2" xfId="91" applyNumberFormat="1" applyFont="1" applyFill="1" applyBorder="1" applyAlignment="1">
      <alignment wrapText="1"/>
    </xf>
    <xf numFmtId="199" fontId="33" fillId="0" borderId="2" xfId="91" applyNumberFormat="1" applyFont="1" applyFill="1" applyBorder="1" applyAlignment="1">
      <alignment wrapText="1"/>
    </xf>
    <xf numFmtId="199" fontId="27" fillId="0" borderId="2" xfId="1499" applyNumberFormat="1" applyFont="1" applyFill="1" applyBorder="1" applyAlignment="1" applyProtection="1">
      <alignment/>
      <protection locked="0"/>
    </xf>
    <xf numFmtId="199" fontId="27" fillId="0" borderId="2" xfId="91" applyNumberFormat="1" applyFont="1" applyFill="1" applyBorder="1" applyAlignment="1" applyProtection="1">
      <alignment/>
      <protection locked="0"/>
    </xf>
    <xf numFmtId="0" fontId="21" fillId="33" borderId="2" xfId="381" applyFont="1" applyFill="1" applyBorder="1" applyAlignment="1">
      <alignment horizontal="left" vertical="center" wrapText="1"/>
      <protection/>
    </xf>
    <xf numFmtId="198" fontId="27" fillId="0" borderId="2" xfId="1499" applyNumberFormat="1" applyFont="1" applyFill="1" applyBorder="1" applyAlignment="1">
      <alignment horizontal="right" wrapText="1"/>
    </xf>
    <xf numFmtId="0" fontId="21" fillId="0" borderId="2" xfId="381" applyNumberFormat="1" applyFont="1" applyFill="1" applyBorder="1" applyAlignment="1">
      <alignment horizontal="left" vertical="center" wrapText="1"/>
      <protection/>
    </xf>
    <xf numFmtId="198" fontId="27" fillId="0" borderId="6" xfId="1499" applyNumberFormat="1" applyFont="1" applyFill="1" applyBorder="1" applyAlignment="1">
      <alignment wrapText="1"/>
    </xf>
    <xf numFmtId="198" fontId="27" fillId="0" borderId="6" xfId="1129" applyNumberFormat="1" applyFont="1" applyFill="1" applyBorder="1" applyAlignment="1">
      <alignment wrapText="1"/>
    </xf>
    <xf numFmtId="3" fontId="23" fillId="0" borderId="2" xfId="0" applyNumberFormat="1" applyFont="1" applyFill="1" applyBorder="1" applyAlignment="1" applyProtection="1">
      <alignment horizontal="left" vertical="center" wrapText="1"/>
      <protection/>
    </xf>
    <xf numFmtId="199" fontId="33" fillId="0" borderId="2" xfId="1499" applyNumberFormat="1" applyFont="1" applyFill="1" applyBorder="1" applyAlignment="1">
      <alignment wrapText="1"/>
    </xf>
    <xf numFmtId="198" fontId="33" fillId="0" borderId="6" xfId="1129" applyNumberFormat="1" applyFont="1" applyFill="1" applyBorder="1" applyAlignment="1">
      <alignment horizontal="right" wrapText="1"/>
    </xf>
    <xf numFmtId="204" fontId="23" fillId="33" borderId="2" xfId="0" applyNumberFormat="1" applyFont="1" applyFill="1" applyBorder="1" applyAlignment="1">
      <alignment horizontal="left" vertical="center" wrapText="1"/>
    </xf>
    <xf numFmtId="198" fontId="33" fillId="0" borderId="2" xfId="91" applyNumberFormat="1" applyFont="1" applyFill="1" applyBorder="1" applyAlignment="1">
      <alignment wrapText="1"/>
    </xf>
    <xf numFmtId="43" fontId="23" fillId="0" borderId="2" xfId="91" applyNumberFormat="1" applyFont="1" applyFill="1" applyBorder="1" applyAlignment="1" applyProtection="1">
      <alignment horizontal="left" wrapText="1"/>
      <protection locked="0"/>
    </xf>
    <xf numFmtId="198" fontId="33" fillId="0" borderId="2" xfId="91" applyNumberFormat="1" applyFont="1" applyFill="1" applyBorder="1" applyAlignment="1" applyProtection="1">
      <alignment/>
      <protection/>
    </xf>
    <xf numFmtId="43" fontId="21" fillId="0" borderId="0" xfId="91" applyNumberFormat="1" applyFont="1" applyFill="1" applyAlignment="1" applyProtection="1">
      <alignment horizontal="left" wrapText="1"/>
      <protection locked="0"/>
    </xf>
    <xf numFmtId="43" fontId="9" fillId="0" borderId="0" xfId="91" applyNumberFormat="1" applyFont="1" applyFill="1" applyAlignment="1" applyProtection="1">
      <alignment horizontal="left" wrapText="1"/>
      <protection locked="0"/>
    </xf>
    <xf numFmtId="198" fontId="9" fillId="0" borderId="0" xfId="91" applyNumberFormat="1" applyFont="1" applyFill="1" applyAlignment="1" applyProtection="1">
      <alignment/>
      <protection locked="0"/>
    </xf>
    <xf numFmtId="198" fontId="9" fillId="0" borderId="0" xfId="91" applyNumberFormat="1" applyFont="1" applyFill="1" applyAlignment="1" applyProtection="1">
      <alignment wrapText="1"/>
      <protection locked="0"/>
    </xf>
    <xf numFmtId="49" fontId="15" fillId="0" borderId="0" xfId="91" applyNumberFormat="1" applyFont="1" applyFill="1" applyAlignment="1" applyProtection="1">
      <alignment wrapText="1"/>
      <protection locked="0"/>
    </xf>
    <xf numFmtId="49" fontId="9" fillId="0" borderId="0" xfId="91" applyNumberFormat="1" applyFont="1" applyFill="1" applyAlignment="1" applyProtection="1">
      <alignment wrapText="1"/>
      <protection locked="0"/>
    </xf>
    <xf numFmtId="201" fontId="15" fillId="0" borderId="0" xfId="91" applyNumberFormat="1" applyFont="1" applyFill="1" applyAlignment="1" applyProtection="1">
      <alignment wrapText="1"/>
      <protection locked="0"/>
    </xf>
    <xf numFmtId="200" fontId="15" fillId="33" borderId="2" xfId="1499" applyNumberFormat="1" applyFont="1" applyFill="1" applyBorder="1" applyAlignment="1">
      <alignment/>
    </xf>
    <xf numFmtId="43" fontId="49" fillId="0" borderId="2" xfId="91" applyNumberFormat="1" applyFont="1" applyFill="1" applyBorder="1" applyAlignment="1" applyProtection="1">
      <alignment wrapText="1"/>
      <protection locked="0"/>
    </xf>
    <xf numFmtId="201" fontId="49" fillId="0" borderId="2" xfId="91" applyNumberFormat="1" applyFont="1" applyFill="1" applyBorder="1" applyAlignment="1" applyProtection="1">
      <alignment/>
      <protection locked="0"/>
    </xf>
    <xf numFmtId="200" fontId="9" fillId="0" borderId="0" xfId="91" applyNumberFormat="1" applyFont="1" applyFill="1" applyAlignment="1" applyProtection="1">
      <alignment/>
      <protection locked="0"/>
    </xf>
    <xf numFmtId="200" fontId="9" fillId="0" borderId="0" xfId="91" applyNumberFormat="1" applyFont="1" applyFill="1" applyAlignment="1" applyProtection="1">
      <alignment wrapText="1"/>
      <protection locked="0"/>
    </xf>
    <xf numFmtId="202" fontId="49" fillId="0" borderId="2" xfId="91" applyNumberFormat="1" applyFont="1" applyFill="1" applyBorder="1" applyAlignment="1" applyProtection="1">
      <alignment/>
      <protection locked="0"/>
    </xf>
    <xf numFmtId="200" fontId="49" fillId="0" borderId="2" xfId="91" applyNumberFormat="1" applyFont="1" applyFill="1" applyBorder="1" applyAlignment="1" applyProtection="1">
      <alignment wrapText="1"/>
      <protection/>
    </xf>
    <xf numFmtId="202" fontId="33" fillId="0" borderId="2" xfId="91" applyNumberFormat="1" applyFont="1" applyFill="1" applyBorder="1" applyAlignment="1" applyProtection="1">
      <alignment/>
      <protection/>
    </xf>
    <xf numFmtId="200" fontId="33" fillId="0" borderId="2" xfId="91" applyNumberFormat="1" applyFont="1" applyFill="1" applyBorder="1" applyAlignment="1" applyProtection="1">
      <alignment/>
      <protection/>
    </xf>
    <xf numFmtId="199" fontId="49" fillId="0" borderId="2" xfId="91" applyNumberFormat="1" applyFont="1" applyFill="1" applyBorder="1" applyAlignment="1" applyProtection="1">
      <alignment/>
      <protection locked="0"/>
    </xf>
    <xf numFmtId="200" fontId="49" fillId="0" borderId="2" xfId="91" applyNumberFormat="1" applyFont="1" applyFill="1" applyBorder="1" applyAlignment="1" applyProtection="1">
      <alignment wrapText="1"/>
      <protection locked="0"/>
    </xf>
    <xf numFmtId="202" fontId="49" fillId="0" borderId="2" xfId="91" applyNumberFormat="1" applyFont="1" applyFill="1" applyBorder="1" applyAlignment="1" applyProtection="1">
      <alignment wrapText="1"/>
      <protection locked="0"/>
    </xf>
    <xf numFmtId="199" fontId="33" fillId="0" borderId="2" xfId="91" applyNumberFormat="1" applyFont="1" applyFill="1" applyBorder="1" applyAlignment="1" applyProtection="1">
      <alignment/>
      <protection/>
    </xf>
    <xf numFmtId="43" fontId="50" fillId="0" borderId="0" xfId="91" applyNumberFormat="1" applyFont="1" applyFill="1" applyAlignment="1" applyProtection="1">
      <alignment/>
      <protection locked="0"/>
    </xf>
    <xf numFmtId="0" fontId="13" fillId="0" borderId="0" xfId="923" applyFont="1" applyFill="1">
      <alignment/>
      <protection/>
    </xf>
    <xf numFmtId="199" fontId="16" fillId="0" borderId="0" xfId="923" applyNumberFormat="1" applyFont="1" applyFill="1">
      <alignment/>
      <protection/>
    </xf>
    <xf numFmtId="200" fontId="16" fillId="0" borderId="0" xfId="923" applyNumberFormat="1" applyFont="1">
      <alignment/>
      <protection/>
    </xf>
    <xf numFmtId="199" fontId="16" fillId="35" borderId="0" xfId="923" applyNumberFormat="1" applyFont="1" applyFill="1">
      <alignment/>
      <protection/>
    </xf>
    <xf numFmtId="0" fontId="4" fillId="0" borderId="0" xfId="923" applyFont="1" applyFill="1" applyAlignment="1">
      <alignment wrapText="1"/>
      <protection/>
    </xf>
    <xf numFmtId="200" fontId="16" fillId="0" borderId="0" xfId="923" applyNumberFormat="1" applyFont="1" applyFill="1">
      <alignment/>
      <protection/>
    </xf>
    <xf numFmtId="3" fontId="5" fillId="0" borderId="0" xfId="2144" applyNumberFormat="1" applyFont="1" applyFill="1" applyBorder="1" applyAlignment="1">
      <alignment horizontal="center" vertical="center" wrapText="1"/>
    </xf>
    <xf numFmtId="0" fontId="9" fillId="0" borderId="0" xfId="2456" applyFont="1" applyFill="1" applyAlignment="1">
      <alignment horizontal="left" wrapText="1"/>
      <protection/>
    </xf>
    <xf numFmtId="205" fontId="15" fillId="0" borderId="18" xfId="2456" applyNumberFormat="1" applyFont="1" applyFill="1" applyBorder="1" applyAlignment="1">
      <alignment horizontal="center"/>
      <protection/>
    </xf>
    <xf numFmtId="3" fontId="24" fillId="0" borderId="19" xfId="923" applyNumberFormat="1" applyFont="1" applyFill="1" applyBorder="1" applyAlignment="1">
      <alignment horizontal="center" vertical="center" wrapText="1"/>
      <protection/>
    </xf>
    <xf numFmtId="199" fontId="13" fillId="0" borderId="19" xfId="923" applyNumberFormat="1" applyFont="1" applyFill="1" applyBorder="1" applyAlignment="1">
      <alignment horizontal="center" vertical="center" wrapText="1"/>
      <protection/>
    </xf>
    <xf numFmtId="200" fontId="13" fillId="0" borderId="23" xfId="923" applyNumberFormat="1" applyFont="1" applyFill="1" applyBorder="1" applyAlignment="1">
      <alignment horizontal="center" vertical="center" wrapText="1"/>
      <protection/>
    </xf>
    <xf numFmtId="200" fontId="13" fillId="0" borderId="26" xfId="923" applyNumberFormat="1" applyFont="1" applyFill="1" applyBorder="1" applyAlignment="1">
      <alignment horizontal="center" vertical="center" wrapText="1"/>
      <protection/>
    </xf>
    <xf numFmtId="3" fontId="13" fillId="0" borderId="6" xfId="923" applyNumberFormat="1" applyFont="1" applyFill="1" applyBorder="1" applyAlignment="1">
      <alignment horizontal="center" vertical="center" wrapText="1"/>
      <protection/>
    </xf>
    <xf numFmtId="199" fontId="13" fillId="0" borderId="6" xfId="923" applyNumberFormat="1" applyFont="1" applyFill="1" applyBorder="1" applyAlignment="1">
      <alignment horizontal="center" vertical="center" wrapText="1"/>
      <protection/>
    </xf>
    <xf numFmtId="199" fontId="24" fillId="0" borderId="2" xfId="923" applyNumberFormat="1" applyFont="1" applyFill="1" applyBorder="1" applyAlignment="1">
      <alignment horizontal="center" vertical="center" wrapText="1"/>
      <protection/>
    </xf>
    <xf numFmtId="200" fontId="4" fillId="0" borderId="2" xfId="923" applyNumberFormat="1" applyFont="1" applyFill="1" applyBorder="1" applyAlignment="1">
      <alignment horizontal="center" vertical="center" wrapText="1"/>
      <protection/>
    </xf>
    <xf numFmtId="3" fontId="4" fillId="0" borderId="2" xfId="923" applyNumberFormat="1" applyFont="1" applyFill="1" applyBorder="1" applyAlignment="1">
      <alignment horizontal="left" vertical="center" wrapText="1"/>
      <protection/>
    </xf>
    <xf numFmtId="198" fontId="14" fillId="0" borderId="2" xfId="1499" applyNumberFormat="1" applyFont="1" applyFill="1" applyBorder="1" applyAlignment="1">
      <alignment/>
    </xf>
    <xf numFmtId="200" fontId="40" fillId="0" borderId="2" xfId="92" applyNumberFormat="1" applyFont="1" applyFill="1" applyBorder="1" applyAlignment="1">
      <alignment horizontal="right" vertical="center" wrapText="1"/>
    </xf>
    <xf numFmtId="0" fontId="51" fillId="0" borderId="2" xfId="923" applyFont="1" applyFill="1" applyBorder="1" applyAlignment="1">
      <alignment vertical="center" wrapText="1"/>
      <protection/>
    </xf>
    <xf numFmtId="0" fontId="6" fillId="0" borderId="2" xfId="923" applyFont="1" applyFill="1" applyBorder="1" applyAlignment="1">
      <alignment horizontal="left" vertical="center" wrapText="1"/>
      <protection/>
    </xf>
    <xf numFmtId="3" fontId="15" fillId="0" borderId="2" xfId="1129" applyNumberFormat="1" applyFont="1" applyFill="1" applyBorder="1" applyAlignment="1">
      <alignment/>
    </xf>
    <xf numFmtId="198" fontId="9" fillId="0" borderId="2" xfId="0" applyNumberFormat="1" applyFont="1" applyFill="1" applyBorder="1" applyAlignment="1">
      <alignment vertical="center"/>
    </xf>
    <xf numFmtId="200" fontId="15" fillId="0" borderId="2" xfId="92" applyNumberFormat="1" applyFont="1" applyFill="1" applyBorder="1" applyAlignment="1">
      <alignment horizontal="right" vertical="center" wrapText="1"/>
    </xf>
    <xf numFmtId="3" fontId="15" fillId="0" borderId="2" xfId="1499" applyNumberFormat="1" applyFont="1" applyFill="1" applyBorder="1" applyAlignment="1">
      <alignment/>
    </xf>
    <xf numFmtId="0" fontId="6" fillId="0" borderId="2" xfId="923" applyFont="1" applyFill="1" applyBorder="1" applyAlignment="1">
      <alignment vertical="center" wrapText="1"/>
      <protection/>
    </xf>
    <xf numFmtId="198" fontId="15" fillId="0" borderId="2" xfId="2456" applyNumberFormat="1" applyFont="1" applyBorder="1">
      <alignment vertical="center"/>
      <protection/>
    </xf>
    <xf numFmtId="198" fontId="15" fillId="0" borderId="2" xfId="1499" applyNumberFormat="1" applyFont="1" applyFill="1" applyBorder="1" applyAlignment="1">
      <alignment/>
    </xf>
    <xf numFmtId="0" fontId="26" fillId="0" borderId="2" xfId="923" applyFont="1" applyFill="1" applyBorder="1" applyAlignment="1">
      <alignment vertical="center" wrapText="1"/>
      <protection/>
    </xf>
    <xf numFmtId="198" fontId="14" fillId="0" borderId="2" xfId="92" applyNumberFormat="1" applyFont="1" applyFill="1" applyBorder="1" applyAlignment="1">
      <alignment horizontal="right" vertical="center" wrapText="1"/>
    </xf>
    <xf numFmtId="200" fontId="14" fillId="0" borderId="2" xfId="92" applyNumberFormat="1" applyFont="1" applyFill="1" applyBorder="1" applyAlignment="1">
      <alignment horizontal="right" vertical="center" wrapText="1"/>
    </xf>
    <xf numFmtId="198" fontId="15" fillId="0" borderId="2" xfId="1129" applyNumberFormat="1" applyFont="1" applyFill="1" applyBorder="1" applyAlignment="1">
      <alignment/>
    </xf>
    <xf numFmtId="198" fontId="15" fillId="0" borderId="19" xfId="1129" applyNumberFormat="1" applyFont="1" applyFill="1" applyBorder="1" applyAlignment="1">
      <alignment/>
    </xf>
    <xf numFmtId="200" fontId="26" fillId="0" borderId="2" xfId="923" applyNumberFormat="1" applyFont="1" applyFill="1" applyBorder="1" applyAlignment="1">
      <alignment vertical="center" wrapText="1"/>
      <protection/>
    </xf>
    <xf numFmtId="198" fontId="15" fillId="0" borderId="2" xfId="381" applyNumberFormat="1" applyFont="1" applyFill="1" applyBorder="1" applyAlignment="1" applyProtection="1">
      <alignment wrapText="1"/>
      <protection/>
    </xf>
    <xf numFmtId="198" fontId="15" fillId="33" borderId="2" xfId="1129" applyNumberFormat="1" applyFont="1" applyFill="1" applyBorder="1" applyAlignment="1">
      <alignment horizontal="right"/>
    </xf>
    <xf numFmtId="198" fontId="15" fillId="33" borderId="2" xfId="1129" applyNumberFormat="1" applyFont="1" applyFill="1" applyBorder="1" applyAlignment="1" applyProtection="1">
      <alignment horizontal="right"/>
      <protection locked="0"/>
    </xf>
    <xf numFmtId="0" fontId="26" fillId="0" borderId="2" xfId="923" applyFont="1" applyFill="1" applyBorder="1" applyAlignment="1">
      <alignment horizontal="left" wrapText="1"/>
      <protection/>
    </xf>
    <xf numFmtId="3" fontId="15" fillId="0" borderId="2" xfId="923" applyNumberFormat="1" applyFont="1" applyFill="1" applyBorder="1" applyAlignment="1">
      <alignment horizontal="left" vertical="center" wrapText="1"/>
      <protection/>
    </xf>
    <xf numFmtId="0" fontId="15" fillId="0" borderId="2" xfId="923" applyNumberFormat="1" applyFont="1" applyFill="1" applyBorder="1" applyAlignment="1">
      <alignment wrapText="1"/>
      <protection/>
    </xf>
    <xf numFmtId="3" fontId="15" fillId="0" borderId="2" xfId="92" applyNumberFormat="1" applyFont="1" applyFill="1" applyBorder="1" applyAlignment="1">
      <alignment horizontal="right" vertical="center" wrapText="1"/>
    </xf>
    <xf numFmtId="0" fontId="15" fillId="0" borderId="2" xfId="923" applyFont="1" applyFill="1" applyBorder="1" applyAlignment="1">
      <alignment wrapText="1"/>
      <protection/>
    </xf>
    <xf numFmtId="1" fontId="15" fillId="0" borderId="2" xfId="923" applyNumberFormat="1" applyFont="1" applyFill="1" applyBorder="1" applyAlignment="1">
      <alignment wrapText="1"/>
      <protection/>
    </xf>
    <xf numFmtId="49" fontId="4" fillId="0" borderId="2" xfId="1499" applyNumberFormat="1" applyFont="1" applyFill="1" applyBorder="1" applyAlignment="1">
      <alignment wrapText="1"/>
    </xf>
    <xf numFmtId="49" fontId="4" fillId="0" borderId="2" xfId="1499" applyNumberFormat="1" applyFont="1" applyBorder="1" applyAlignment="1">
      <alignment wrapText="1"/>
    </xf>
    <xf numFmtId="199" fontId="15" fillId="0" borderId="18" xfId="2456" applyNumberFormat="1" applyFont="1" applyFill="1" applyBorder="1" applyAlignment="1">
      <alignment horizontal="center"/>
      <protection/>
    </xf>
    <xf numFmtId="199" fontId="9" fillId="0" borderId="0" xfId="2456" applyNumberFormat="1" applyFont="1" applyFill="1" applyAlignment="1">
      <alignment horizontal="justify"/>
      <protection/>
    </xf>
    <xf numFmtId="200" fontId="13" fillId="0" borderId="17" xfId="923" applyNumberFormat="1" applyFont="1" applyFill="1" applyBorder="1" applyAlignment="1">
      <alignment horizontal="center" vertical="center" wrapText="1"/>
      <protection/>
    </xf>
    <xf numFmtId="199" fontId="13" fillId="0" borderId="2" xfId="923" applyNumberFormat="1" applyFont="1" applyFill="1" applyBorder="1" applyAlignment="1">
      <alignment horizontal="center" vertical="center" wrapText="1"/>
      <protection/>
    </xf>
    <xf numFmtId="199" fontId="4" fillId="0" borderId="2" xfId="923" applyNumberFormat="1" applyFont="1" applyFill="1" applyBorder="1" applyAlignment="1">
      <alignment horizontal="center" vertical="center" wrapText="1"/>
      <protection/>
    </xf>
    <xf numFmtId="198" fontId="14" fillId="0" borderId="2" xfId="1499" applyNumberFormat="1" applyFont="1" applyBorder="1" applyAlignment="1">
      <alignment/>
    </xf>
    <xf numFmtId="200" fontId="13" fillId="0" borderId="2" xfId="92" applyNumberFormat="1" applyFont="1" applyFill="1" applyBorder="1" applyAlignment="1">
      <alignment horizontal="right" vertical="center" wrapText="1"/>
    </xf>
    <xf numFmtId="199" fontId="13" fillId="0" borderId="2" xfId="92" applyNumberFormat="1" applyFont="1" applyFill="1" applyBorder="1" applyAlignment="1">
      <alignment horizontal="right" vertical="center" wrapText="1"/>
    </xf>
    <xf numFmtId="199" fontId="14" fillId="0" borderId="2" xfId="1499" applyNumberFormat="1" applyFont="1" applyFill="1" applyBorder="1" applyAlignment="1">
      <alignment/>
    </xf>
    <xf numFmtId="199" fontId="0" fillId="0" borderId="2" xfId="0" applyNumberFormat="1" applyBorder="1" applyAlignment="1">
      <alignment/>
    </xf>
    <xf numFmtId="3" fontId="21" fillId="33" borderId="6" xfId="0" applyNumberFormat="1" applyFont="1" applyFill="1" applyBorder="1" applyAlignment="1" applyProtection="1">
      <alignment horizontal="right" vertical="center"/>
      <protection/>
    </xf>
    <xf numFmtId="199" fontId="0" fillId="0" borderId="2" xfId="0" applyNumberFormat="1" applyFill="1" applyBorder="1" applyAlignment="1">
      <alignment/>
    </xf>
    <xf numFmtId="200" fontId="4" fillId="0" borderId="2" xfId="1499" applyNumberFormat="1" applyFont="1" applyBorder="1" applyAlignment="1">
      <alignment wrapText="1"/>
    </xf>
    <xf numFmtId="200" fontId="5" fillId="0" borderId="0" xfId="2144" applyNumberFormat="1" applyFont="1" applyFill="1" applyBorder="1" applyAlignment="1" applyProtection="1">
      <alignment horizontal="center" vertical="center" wrapText="1"/>
      <protection/>
    </xf>
    <xf numFmtId="200" fontId="9" fillId="0" borderId="0" xfId="2456" applyNumberFormat="1" applyFont="1" applyFill="1" applyAlignment="1">
      <alignment horizontal="justify"/>
      <protection/>
    </xf>
    <xf numFmtId="200" fontId="15" fillId="0" borderId="0" xfId="2456" applyNumberFormat="1" applyFont="1">
      <alignment vertical="center"/>
      <protection/>
    </xf>
    <xf numFmtId="200" fontId="13" fillId="0" borderId="2" xfId="923" applyNumberFormat="1" applyFont="1" applyFill="1" applyBorder="1" applyAlignment="1">
      <alignment horizontal="center" vertical="center" wrapText="1"/>
      <protection/>
    </xf>
    <xf numFmtId="199" fontId="13" fillId="0" borderId="0" xfId="923" applyNumberFormat="1" applyFont="1">
      <alignment/>
      <protection/>
    </xf>
    <xf numFmtId="200" fontId="13" fillId="0" borderId="0" xfId="923" applyNumberFormat="1" applyFont="1">
      <alignment/>
      <protection/>
    </xf>
    <xf numFmtId="57" fontId="13" fillId="0" borderId="0" xfId="923" applyNumberFormat="1" applyFont="1">
      <alignment/>
      <protection/>
    </xf>
    <xf numFmtId="200" fontId="24" fillId="0" borderId="0" xfId="923" applyNumberFormat="1" applyFont="1" applyAlignment="1">
      <alignment wrapText="1"/>
      <protection/>
    </xf>
    <xf numFmtId="200" fontId="13" fillId="0" borderId="2" xfId="923" applyNumberFormat="1" applyFont="1" applyFill="1" applyBorder="1" applyAlignment="1">
      <alignment wrapText="1"/>
      <protection/>
    </xf>
    <xf numFmtId="199" fontId="13" fillId="0" borderId="0" xfId="923" applyNumberFormat="1" applyFont="1" applyFill="1">
      <alignment/>
      <protection/>
    </xf>
    <xf numFmtId="200" fontId="13" fillId="0" borderId="0" xfId="923" applyNumberFormat="1" applyFont="1" applyFill="1">
      <alignment/>
      <protection/>
    </xf>
    <xf numFmtId="200" fontId="40" fillId="0" borderId="2" xfId="923" applyNumberFormat="1" applyFont="1" applyFill="1" applyBorder="1" applyAlignment="1">
      <alignment wrapText="1"/>
      <protection/>
    </xf>
    <xf numFmtId="198" fontId="13" fillId="0" borderId="0" xfId="923" applyNumberFormat="1" applyFont="1" applyFill="1">
      <alignment/>
      <protection/>
    </xf>
    <xf numFmtId="200" fontId="14" fillId="0" borderId="0" xfId="923" applyNumberFormat="1" applyFont="1" applyFill="1">
      <alignment/>
      <protection/>
    </xf>
    <xf numFmtId="0" fontId="4" fillId="0" borderId="0" xfId="923" applyFont="1" applyFill="1">
      <alignment/>
      <protection/>
    </xf>
    <xf numFmtId="200" fontId="4" fillId="0" borderId="0" xfId="923" applyNumberFormat="1" applyFont="1" applyFill="1">
      <alignment/>
      <protection/>
    </xf>
    <xf numFmtId="200" fontId="15" fillId="0" borderId="0" xfId="923" applyNumberFormat="1" applyFont="1" applyFill="1">
      <alignment/>
      <protection/>
    </xf>
  </cellXfs>
  <cellStyles count="3375">
    <cellStyle name="Normal" xfId="0"/>
    <cellStyle name="注释 5_社会保险基金预算调整表" xfId="15"/>
    <cellStyle name="注释 4_社会保险基金预算调整表" xfId="16"/>
    <cellStyle name="注释 4" xfId="17"/>
    <cellStyle name="注释 3 2_社会保险基金预算调整表" xfId="18"/>
    <cellStyle name="注释 2 2 2_社会保险基金预算调整表" xfId="19"/>
    <cellStyle name="寘嬫愗傝 [0.00]_Region Orders (2)" xfId="20"/>
    <cellStyle name="小数_社会保险基金预算调整表" xfId="21"/>
    <cellStyle name="数量" xfId="22"/>
    <cellStyle name="输入 8_社会保险基金预算调整表" xfId="23"/>
    <cellStyle name="输入 7_社会保险基金预算调整表" xfId="24"/>
    <cellStyle name="输入 6" xfId="25"/>
    <cellStyle name="输入 5 2" xfId="26"/>
    <cellStyle name="输入 4_社会保险基金预算调整表" xfId="27"/>
    <cellStyle name="输入 4 2" xfId="28"/>
    <cellStyle name="输入 3 2 2" xfId="29"/>
    <cellStyle name="输入 2_(融安县）2017年政府新增一般债券资金安排使用表" xfId="30"/>
    <cellStyle name="输入 2 3" xfId="31"/>
    <cellStyle name="输入 2 2 3" xfId="32"/>
    <cellStyle name="输入 2 2 2_社会保险基金预算调整表" xfId="33"/>
    <cellStyle name="输出 9 2" xfId="34"/>
    <cellStyle name="输出 9" xfId="35"/>
    <cellStyle name="输出 8_社会保险基金预算调整表" xfId="36"/>
    <cellStyle name="输出 7 2" xfId="37"/>
    <cellStyle name="输出 6_社会保险基金预算调整表" xfId="38"/>
    <cellStyle name="输出 3 2_社会保险基金预算调整表" xfId="39"/>
    <cellStyle name="输出 2 3" xfId="40"/>
    <cellStyle name="输出 2 2 2_社会保险基金预算调整表" xfId="41"/>
    <cellStyle name="适中 9" xfId="42"/>
    <cellStyle name="适中 8" xfId="43"/>
    <cellStyle name="适中 2 2 2 2" xfId="44"/>
    <cellStyle name="适中 11" xfId="45"/>
    <cellStyle name="适中 10 2" xfId="46"/>
    <cellStyle name="商品名称" xfId="47"/>
    <cellStyle name="强调文字颜色 6 9 2" xfId="48"/>
    <cellStyle name="强调文字颜色 6 5 2" xfId="49"/>
    <cellStyle name="强调文字颜色 6 5" xfId="50"/>
    <cellStyle name="强调文字颜色 6 3 2 2" xfId="51"/>
    <cellStyle name="强调文字颜色 6 3 2" xfId="52"/>
    <cellStyle name="强调文字颜色 6 2 2 3" xfId="53"/>
    <cellStyle name="强调文字颜色 6 2 2 2 2" xfId="54"/>
    <cellStyle name="未定义" xfId="55"/>
    <cellStyle name="强调文字颜色 6 10 2" xfId="56"/>
    <cellStyle name="强调文字颜色 6 10" xfId="57"/>
    <cellStyle name="强调文字颜色 5 8" xfId="58"/>
    <cellStyle name="强调文字颜色 5 6" xfId="59"/>
    <cellStyle name="强调文字颜色 5 4 2" xfId="60"/>
    <cellStyle name="强调文字颜色 5 3 3" xfId="61"/>
    <cellStyle name="强调文字颜色 5 3 2 2" xfId="62"/>
    <cellStyle name="强调文字颜色 5 2" xfId="63"/>
    <cellStyle name="强调文字颜色 5 10 2" xfId="64"/>
    <cellStyle name="强调文字颜色 5 10" xfId="65"/>
    <cellStyle name="强调文字颜色 4 9 2" xfId="66"/>
    <cellStyle name="输入 10" xfId="67"/>
    <cellStyle name="强调文字颜色 4 8" xfId="68"/>
    <cellStyle name="强调文字颜色 4 6 2" xfId="69"/>
    <cellStyle name="强调文字颜色 4 6" xfId="70"/>
    <cellStyle name="强调文字颜色 4 5" xfId="71"/>
    <cellStyle name="强调文字颜色 4 4 2" xfId="72"/>
    <cellStyle name="强调文字颜色 4 2 2 2 2" xfId="73"/>
    <cellStyle name="强调文字颜色 4 10 2" xfId="74"/>
    <cellStyle name="强调文字颜色 3 9 2" xfId="75"/>
    <cellStyle name="强调文字颜色 3 8" xfId="76"/>
    <cellStyle name="强调文字颜色 3 7" xfId="77"/>
    <cellStyle name="强调文字颜色 3 4 2" xfId="78"/>
    <cellStyle name="强调文字颜色 3 2_(融安县）2017年政府新增一般债券资金安排使用表" xfId="79"/>
    <cellStyle name="强调文字颜色 3 2" xfId="80"/>
    <cellStyle name="强调文字颜色 3 11" xfId="81"/>
    <cellStyle name="强调文字颜色 2 9" xfId="82"/>
    <cellStyle name="强调文字颜色 2 5" xfId="83"/>
    <cellStyle name="强调文字颜色 2 11" xfId="84"/>
    <cellStyle name="适中 4" xfId="85"/>
    <cellStyle name="强调文字颜色 1 6" xfId="86"/>
    <cellStyle name="强调文字颜色 1 3 2" xfId="87"/>
    <cellStyle name="强调文字颜色 1 2" xfId="88"/>
    <cellStyle name="强调文字颜色 1 10 2" xfId="89"/>
    <cellStyle name="强调 3 2" xfId="90"/>
    <cellStyle name="千位分隔_2016年财政收支预算1－10表 (1)" xfId="91"/>
    <cellStyle name="千位分隔_2013年部门预算输出表(1月20日）" xfId="92"/>
    <cellStyle name="千位分隔[0] 2 3" xfId="93"/>
    <cellStyle name="千位分隔[0] 2 2 2" xfId="94"/>
    <cellStyle name="千位分隔 2 2 2" xfId="95"/>
    <cellStyle name="千位分隔 2 2" xfId="96"/>
    <cellStyle name="千位分隔 2" xfId="97"/>
    <cellStyle name="普通_ 白土" xfId="98"/>
    <cellStyle name="烹拳_ +Foil &amp; -FOIL &amp; PAPER" xfId="99"/>
    <cellStyle name="烹拳 [0]_ +Foil &amp; -FOIL &amp; PAPER" xfId="100"/>
    <cellStyle name="霓付_ +Foil &amp; -FOIL &amp; PAPER" xfId="101"/>
    <cellStyle name="链接单元格 9_社会保险基金预算调整表" xfId="102"/>
    <cellStyle name="链接单元格 7_社会保险基金预算调整表" xfId="103"/>
    <cellStyle name="链接单元格 6_社会保险基金预算调整表" xfId="104"/>
    <cellStyle name="链接单元格 5 2" xfId="105"/>
    <cellStyle name="链接单元格 5" xfId="106"/>
    <cellStyle name="链接单元格 4 2" xfId="107"/>
    <cellStyle name="链接单元格 2_(融安县）2017年政府新增一般债券资金安排使用表" xfId="108"/>
    <cellStyle name="链接单元格 2" xfId="109"/>
    <cellStyle name="链接单元格 10" xfId="110"/>
    <cellStyle name="好 3 2 2" xfId="111"/>
    <cellStyle name="适中 10" xfId="112"/>
    <cellStyle name="per.style" xfId="113"/>
    <cellStyle name="好_奖励补助测算5.23新 2 2_2016年6旬月报表(1)" xfId="114"/>
    <cellStyle name="差_Book2 2" xfId="115"/>
    <cellStyle name="60% - 强调文字颜色 1 2_(融安县）2017年政府新增一般债券资金安排使用表" xfId="116"/>
    <cellStyle name="差_0502通海县 3_2016年旬月报表(1)" xfId="117"/>
    <cellStyle name="Accent5 - 60% 2" xfId="118"/>
    <cellStyle name="Linked Cell_社会保险基金预算调整表" xfId="119"/>
    <cellStyle name="差_03昭通 3" xfId="120"/>
    <cellStyle name="好_县级公安机关公用经费标准奖励测算方案（定稿）" xfId="121"/>
    <cellStyle name="好_2006年全省财力计算表（中央、决算） 2 2_2016年6旬月报表(1)" xfId="122"/>
    <cellStyle name="20% - Accent1 2" xfId="123"/>
    <cellStyle name="好_2009年一般性转移支付标准工资_不用软件计算9.1不考虑经费管理评价xl 3_2016年旬月报表(1)" xfId="124"/>
    <cellStyle name="好_Book1_2011.7" xfId="125"/>
    <cellStyle name="强调文字颜色 3 10 2" xfId="126"/>
    <cellStyle name="Accent3 4" xfId="127"/>
    <cellStyle name="汇总 10" xfId="128"/>
    <cellStyle name="差_2007年检察院案件数 2" xfId="129"/>
    <cellStyle name="60% - 强调文字颜色 6 4 2" xfId="130"/>
    <cellStyle name="好_2009年一般性转移支付标准工资_奖励补助测算5.22测试 2 2" xfId="131"/>
    <cellStyle name="差_地方配套按人均增幅控制8.30一般预算平均增幅、人均可用财力平均增幅两次控制、社会治安系数调整、案件数调整xl 2 2_2016年6旬月报表(1)" xfId="132"/>
    <cellStyle name="Accent3 - 60% 3" xfId="133"/>
    <cellStyle name="差_1110洱源县 2" xfId="134"/>
    <cellStyle name="Accent3 - 60% 2" xfId="135"/>
    <cellStyle name="常规 4 8" xfId="136"/>
    <cellStyle name="Accent3 - 60%" xfId="137"/>
    <cellStyle name="好_2009年一般性转移支付标准工资_~4190974" xfId="138"/>
    <cellStyle name="好_奖励补助测算7.25 (version 1) (version 1) 2 2_2016年6旬月报表(1)" xfId="139"/>
    <cellStyle name="Check Cell 2 2" xfId="140"/>
    <cellStyle name="Accent3 - 40% 2" xfId="141"/>
    <cellStyle name="差_14年预算调整总表(12.2）" xfId="142"/>
    <cellStyle name="差_财政供养人员 2 2_2016年6旬月报表(1)" xfId="143"/>
    <cellStyle name="好_业务工作量指标 2 2" xfId="144"/>
    <cellStyle name="好_高中教师人数（教育厅1.6日提供） 3_2016年7旬月报表(1)" xfId="145"/>
    <cellStyle name="差_高中教师人数（教育厅1.6日提供）" xfId="146"/>
    <cellStyle name="标题 3 6" xfId="147"/>
    <cellStyle name="差_530629_2006年县级财政报表附表 3_2016年旬月报表(1)" xfId="148"/>
    <cellStyle name="差_2006年在职人员情况 3_2016年6旬月报表(1)" xfId="149"/>
    <cellStyle name="Accent3_公安安全支出补充表5.14" xfId="150"/>
    <cellStyle name="强调文字颜色 5 5 2" xfId="151"/>
    <cellStyle name="好_高中教师人数（教育厅1.6日提供）" xfId="152"/>
    <cellStyle name="强调文字颜色 3 5 2" xfId="153"/>
    <cellStyle name="40% - 强调文字颜色 6 2 2 2 2" xfId="154"/>
    <cellStyle name="Accent2 - 20% 2" xfId="155"/>
    <cellStyle name="40% - 强调文字颜色 6 2 2 2" xfId="156"/>
    <cellStyle name="差_2009年一般性转移支付标准工资_奖励补助测算7.25 (version 1) (version 1) 3_2016年旬月报表(1)" xfId="157"/>
    <cellStyle name="Accent2 - 20%" xfId="158"/>
    <cellStyle name="差_卫生部门 3_2016年6旬月报表(1)" xfId="159"/>
    <cellStyle name="Calculation" xfId="160"/>
    <cellStyle name="差_义务教育阶段教职工人数（教育厅提供最终）" xfId="161"/>
    <cellStyle name="差_2011.7 2_2016年6旬月报表(1)" xfId="162"/>
    <cellStyle name="标题 3 10" xfId="163"/>
    <cellStyle name="Accent1 - 60% 3" xfId="164"/>
    <cellStyle name="Accent3 - 20% 2 2" xfId="165"/>
    <cellStyle name="好_奖励补助测算5.24冯铸 2 2_2016年旬月报表(1)" xfId="166"/>
    <cellStyle name="标题 1 5" xfId="167"/>
    <cellStyle name="差_530623_2006年县级财政报表附表 3_2016年7旬月报表(1)" xfId="168"/>
    <cellStyle name="差_2009年一般性转移支付标准工资_地方配套按人均增幅控制8.30一般预算平均增幅、人均可用财力平均增幅两次控制、社会治安系数调整、案件数调整xl 3_2016年7旬月报表(1)" xfId="169"/>
    <cellStyle name="Accent1 - 40% 2 2" xfId="170"/>
    <cellStyle name="好_基础数据分析" xfId="171"/>
    <cellStyle name="40% - 强调文字颜色 2 7" xfId="172"/>
    <cellStyle name="Accent1 - 40%" xfId="173"/>
    <cellStyle name="Accent4 - 20% 2" xfId="174"/>
    <cellStyle name="差_三季度－表二 3" xfId="175"/>
    <cellStyle name="强调文字颜色 2 4 2" xfId="176"/>
    <cellStyle name="差_1110洱源县 2 2" xfId="177"/>
    <cellStyle name="常规 4 9 2" xfId="178"/>
    <cellStyle name="Standard_AREAS" xfId="179"/>
    <cellStyle name="标题 3 9 2" xfId="180"/>
    <cellStyle name="60% - 强调文字颜色 6 5" xfId="181"/>
    <cellStyle name="Heading 3_社会保险基金预算调整表" xfId="182"/>
    <cellStyle name="检查单元格 11" xfId="183"/>
    <cellStyle name="百分比 3 2 2" xfId="184"/>
    <cellStyle name="好_2007年人员分部门统计表 2 2_2016年旬月报表(1)" xfId="185"/>
    <cellStyle name="好_地方配套按人均增幅控制8.30xl 3_2016年7旬月报表(1)" xfId="186"/>
    <cellStyle name="差_Book1_2" xfId="187"/>
    <cellStyle name="20% - 强调文字颜色 3 4" xfId="188"/>
    <cellStyle name="差_5334_2006年迪庆县级财政报表附表 2 2_2016年旬月报表(1)" xfId="189"/>
    <cellStyle name="差_义务教育阶段教职工人数（教育厅提供最终） 3" xfId="190"/>
    <cellStyle name="差_M03 2 2_2016年7旬月报表(1)" xfId="191"/>
    <cellStyle name="60% - 强调文字颜色 6 2 2" xfId="192"/>
    <cellStyle name="差_县级公安机关公用经费标准奖励测算方案（定稿） 2 2_2016年6旬月报表(1)" xfId="193"/>
    <cellStyle name="60% - 强调文字颜色 5 9" xfId="194"/>
    <cellStyle name="常规 9 2" xfId="195"/>
    <cellStyle name="差_2009年一般性转移支付标准工资_地方配套按人均增幅控制8.31（调整结案率后）xl 2 2" xfId="196"/>
    <cellStyle name="差_2006年基础数据 2 2_2016年旬月报表(1)" xfId="197"/>
    <cellStyle name="好_2009年一般性转移支付标准工资_~4190974 2 2" xfId="198"/>
    <cellStyle name="Accent4 - 40% 3" xfId="199"/>
    <cellStyle name="好_不用软件计算9.1不考虑经费管理评价xl 2" xfId="200"/>
    <cellStyle name="输出 2 2 3" xfId="201"/>
    <cellStyle name="Accent5 5" xfId="202"/>
    <cellStyle name="捠壿 [0.00]_Region Orders (2)" xfId="203"/>
    <cellStyle name="标题 4 2 3" xfId="204"/>
    <cellStyle name="PSInt" xfId="205"/>
    <cellStyle name="60% - 强调文字颜色 2 3" xfId="206"/>
    <cellStyle name="千位分隔_14年预算调整总表(12.2）" xfId="207"/>
    <cellStyle name="60% - 强调文字颜色 5 6" xfId="208"/>
    <cellStyle name="标题 3 8 2" xfId="209"/>
    <cellStyle name="差_5334_2006年迪庆县级财政报表附表 3" xfId="210"/>
    <cellStyle name="60% - 强调文字颜色 5 3 2" xfId="211"/>
    <cellStyle name="差_奖励补助测算7.25 (version 1) (version 1) 2 2_2016年旬月报表(1)" xfId="212"/>
    <cellStyle name="好_2、土地面积、人口、粮食产量基本情况" xfId="213"/>
    <cellStyle name="差_2008年县级公安保障标准落实奖励经费分配测算" xfId="214"/>
    <cellStyle name="好_第一部分：综合全 2" xfId="215"/>
    <cellStyle name="差_5334_2006年迪庆县级财政报表附表 2" xfId="216"/>
    <cellStyle name="60% - 强调文字颜色 5 2 2 3" xfId="217"/>
    <cellStyle name="差_不用软件计算9.1不考虑经费管理评价xl 3_2016年6旬月报表(1)" xfId="218"/>
    <cellStyle name="输入 7" xfId="219"/>
    <cellStyle name="20% - Accent2 2 2" xfId="220"/>
    <cellStyle name="60% - 强调文字颜色 4 8 2" xfId="221"/>
    <cellStyle name="Input Cells" xfId="222"/>
    <cellStyle name="Accent2 - 40% 3" xfId="223"/>
    <cellStyle name="差_不用软件计算9.1不考虑经费管理评价xl 2 2_2016年6旬月报表(1)" xfId="224"/>
    <cellStyle name="60% - 强调文字颜色 6 2_(融安县）2017年政府新增一般债券资金安排使用表" xfId="225"/>
    <cellStyle name="Accent3 - 60% 2 2" xfId="226"/>
    <cellStyle name="差_奖励补助测算7.25 (version 1) (version 1) 3" xfId="227"/>
    <cellStyle name="Neutral 2" xfId="228"/>
    <cellStyle name="差_530629_2006年县级财政报表附表 2 2" xfId="229"/>
    <cellStyle name="60% - 强调文字颜色 4 3 2 2" xfId="230"/>
    <cellStyle name="输入 2 2 2 2" xfId="231"/>
    <cellStyle name="好_三季度－表二 2 2_2016年旬月报表(1)" xfId="232"/>
    <cellStyle name="差_奖励补助测算7.25 (version 1) (version 1)" xfId="233"/>
    <cellStyle name="60% - 强调文字颜色 5 2 2 2 2" xfId="234"/>
    <cellStyle name="40% - 强调文字颜色 1 2" xfId="235"/>
    <cellStyle name="好_融资完成情况统计表 2 2_2016年6旬月报表(1)" xfId="236"/>
    <cellStyle name="60% - 强调文字颜色 6 3 2" xfId="237"/>
    <cellStyle name="差_指标四 2 2_2016年7旬月报表(1)" xfId="238"/>
    <cellStyle name="差_县级基础数据" xfId="239"/>
    <cellStyle name="好_2009年一般性转移支付标准工资_不用软件计算9.1不考虑经费管理评价xl 2 2_2016年7旬月报表(1)" xfId="240"/>
    <cellStyle name="好_2007年政法部门业务指标 3_2016年7旬月报表(1)" xfId="241"/>
    <cellStyle name="差 9 2" xfId="242"/>
    <cellStyle name="60% - 强调文字颜色 4 10 2" xfId="243"/>
    <cellStyle name="千位分隔[0] 2" xfId="244"/>
    <cellStyle name="Explanatory Text 2" xfId="245"/>
    <cellStyle name="60% - 强调文字颜色 3 8 2" xfId="246"/>
    <cellStyle name="差_汇总" xfId="247"/>
    <cellStyle name="差_来宾市2011年下半年BT融资建设项目计划表201108081" xfId="248"/>
    <cellStyle name="好_2009年一般性转移支付标准工资_奖励补助测算7.25" xfId="249"/>
    <cellStyle name="Normal" xfId="250"/>
    <cellStyle name="标题 2 7_社会保险基金预算调整表" xfId="251"/>
    <cellStyle name="好_2007年人员分部门统计表 2 2_2016年6旬月报表(1)" xfId="252"/>
    <cellStyle name="标题 3 6 2" xfId="253"/>
    <cellStyle name="差_高中教师人数（教育厅1.6日提供） 2" xfId="254"/>
    <cellStyle name="常规 2 8 2" xfId="255"/>
    <cellStyle name="输入 3 2_社会保险基金预算调整表" xfId="256"/>
    <cellStyle name="差_0605石屏县 3_2016年旬月报表(1)" xfId="257"/>
    <cellStyle name="60% - 强调文字颜色 6 2" xfId="258"/>
    <cellStyle name="输入 2 2" xfId="259"/>
    <cellStyle name="20% - 强调文字颜色 1 4 2" xfId="260"/>
    <cellStyle name="Heading 1" xfId="261"/>
    <cellStyle name="Currency1" xfId="262"/>
    <cellStyle name="Accent3 - 20% 2" xfId="263"/>
    <cellStyle name="好_M01-2(州市补助收入)" xfId="264"/>
    <cellStyle name="好_~5676413 2 2_2016年旬月报表(1)" xfId="265"/>
    <cellStyle name="60% - 强调文字颜色 2 8" xfId="266"/>
    <cellStyle name="60% - 强调文字颜色 2 7" xfId="267"/>
    <cellStyle name="差_2009年一般性转移支付标准工资_奖励补助测算5.23新 3" xfId="268"/>
    <cellStyle name="注释 2 2" xfId="269"/>
    <cellStyle name="标题 3 3_社会保险基金预算调整表" xfId="270"/>
    <cellStyle name="差_不用软件计算9.1不考虑经费管理评价xl 3_2016年旬月报表(1)" xfId="271"/>
    <cellStyle name="好_11大理 3_2016年7旬月报表(1)" xfId="272"/>
    <cellStyle name="20% - 强调文字颜色 5 2 3" xfId="273"/>
    <cellStyle name="差_工程建设管理台帐(7月） 2 2_2016年6旬月报表(1)" xfId="274"/>
    <cellStyle name="Accent3 - 40% 2 2" xfId="275"/>
    <cellStyle name="60% - 强调文字颜色 2 3 3" xfId="276"/>
    <cellStyle name="PSInt 3" xfId="277"/>
    <cellStyle name="输入 7 2" xfId="278"/>
    <cellStyle name="20% - 强调文字颜色 1 9 2" xfId="279"/>
    <cellStyle name="好_义务教育阶段教职工人数（教育厅提供最终） 3_2016年7旬月报表(1)" xfId="280"/>
    <cellStyle name="Heading 2_社会保险基金预算调整表" xfId="281"/>
    <cellStyle name="注释 3" xfId="282"/>
    <cellStyle name="差_义务教育阶段教职工人数（教育厅提供最终） 2 2_2016年7旬月报表(1)" xfId="283"/>
    <cellStyle name="好_财政供养人员 2" xfId="284"/>
    <cellStyle name="Grey" xfId="285"/>
    <cellStyle name="Input [yellow]" xfId="286"/>
    <cellStyle name="好_2、土地面积、人口、粮食产量基本情况 2" xfId="287"/>
    <cellStyle name="好_2009年一般性转移支付标准工资_不用软件计算9.1不考虑经费管理评价xl 2" xfId="288"/>
    <cellStyle name="好_财政供养人员" xfId="289"/>
    <cellStyle name="强调文字颜色 1 2_(融安县）2017年政府新增一般债券资金安排使用表" xfId="290"/>
    <cellStyle name="差 7 2" xfId="291"/>
    <cellStyle name="差_2009年一般性转移支付标准工资_~4190974 2 2_2016年7旬月报表(1)" xfId="292"/>
    <cellStyle name="输出 2 2_社会保险基金预算调整表" xfId="293"/>
    <cellStyle name="Currency [0] 2" xfId="294"/>
    <cellStyle name="60% - 强调文字颜色 1 2 2 2 2" xfId="295"/>
    <cellStyle name="差_530629_2006年县级财政报表附表 2 2_2016年旬月报表(1)" xfId="296"/>
    <cellStyle name="好_奖励补助测算7.23 3_2016年6旬月报表(1)" xfId="297"/>
    <cellStyle name="好_03昭通 2 2_2016年6旬月报表(1)" xfId="298"/>
    <cellStyle name="好_2、土地面积、人口、粮食产量基本情况 3_2016年7旬月报表(1)" xfId="299"/>
    <cellStyle name="差_530629_2006年县级财政报表附表 3" xfId="300"/>
    <cellStyle name="好 2 3" xfId="301"/>
    <cellStyle name="计算 2 2 2" xfId="302"/>
    <cellStyle name="强调文字颜色 4 3 2" xfId="303"/>
    <cellStyle name="好_2009年一般性转移支付标准工资_奖励补助测算7.23 3" xfId="304"/>
    <cellStyle name="60% - Accent6" xfId="305"/>
    <cellStyle name="差_5334_2006年迪庆县级财政报表附表 2 2_2016年7旬月报表(1)" xfId="306"/>
    <cellStyle name="检查单元格 7_社会保险基金预算调整表" xfId="307"/>
    <cellStyle name="好_2009年一般性转移支付标准工资_地方配套按人均增幅控制8.30xl 2 2_2016年旬月报表(1)" xfId="308"/>
    <cellStyle name="强调文字颜色 2 10" xfId="309"/>
    <cellStyle name="强调文字颜色 4 2 3" xfId="310"/>
    <cellStyle name="New Times Roman" xfId="311"/>
    <cellStyle name="好_地方配套按人均增幅控制8.31（调整结案率后）xl 3" xfId="312"/>
    <cellStyle name="差_奖励补助测算5.23新 3" xfId="313"/>
    <cellStyle name="差_Book1_1_2011.7 2 2_2016年7旬月报表(1)" xfId="314"/>
    <cellStyle name="60% - 强调文字颜色 1 2 2 3" xfId="315"/>
    <cellStyle name="好_奖励补助测算5.22测试 2" xfId="316"/>
    <cellStyle name="20% - 强调文字颜色 2" xfId="317"/>
    <cellStyle name="好_2009年一般性转移支付标准工资_地方配套按人均增幅控制8.30一般预算平均增幅、人均可用财力平均增幅两次控制、社会治安系数调整、案件数调整xl 2 2_2016年旬月报表(1)" xfId="318"/>
    <cellStyle name="60% - Accent5 2" xfId="319"/>
    <cellStyle name="强调文字颜色 4 2 2" xfId="320"/>
    <cellStyle name="差_工程建设管理台帐(7月） 2 2_2016年7旬月报表(1)" xfId="321"/>
    <cellStyle name="好_2009年一般性转移支付标准工资_奖励补助测算5.24冯铸 2 2" xfId="322"/>
    <cellStyle name="标题 1 6 2" xfId="323"/>
    <cellStyle name="PSChar 2" xfId="324"/>
    <cellStyle name="60% - Accent4 2 2" xfId="325"/>
    <cellStyle name="PSDec 3" xfId="326"/>
    <cellStyle name="60% - Accent4 2" xfId="327"/>
    <cellStyle name="60% - Accent3 3" xfId="328"/>
    <cellStyle name="标题 1 8_社会保险基金预算调整表" xfId="329"/>
    <cellStyle name="标题 3 5 2" xfId="330"/>
    <cellStyle name="好_三季度－表二" xfId="331"/>
    <cellStyle name="好_05玉溪" xfId="332"/>
    <cellStyle name="Bad 2" xfId="333"/>
    <cellStyle name="好_2009年一般性转移支付标准工资_地方配套按人均增幅控制8.31（调整结案率后）xl 3_2016年6旬月报表(1)" xfId="334"/>
    <cellStyle name="Bad" xfId="335"/>
    <cellStyle name="60% - 强调文字颜色 2 3 2 2" xfId="336"/>
    <cellStyle name="差_1110洱源县 3_2016年旬月报表(1)" xfId="337"/>
    <cellStyle name="60% - Accent3 2" xfId="338"/>
    <cellStyle name="常规 4 2 3" xfId="339"/>
    <cellStyle name="差_2009年一般性转移支付标准工资_不用软件计算9.1不考虑经费管理评价xl 2" xfId="340"/>
    <cellStyle name="好_三季度－表二 2" xfId="341"/>
    <cellStyle name="好_财政供养人员 2 2_2016年旬月报表(1)" xfId="342"/>
    <cellStyle name="60% - Accent3" xfId="343"/>
    <cellStyle name="60% - Accent2 2 2" xfId="344"/>
    <cellStyle name="强调文字颜色 4 2 2 2" xfId="345"/>
    <cellStyle name="好_卫生部门 2 2_2016年7旬月报表(1)" xfId="346"/>
    <cellStyle name="20% - 强调文字颜色 6 4 2" xfId="347"/>
    <cellStyle name="好_2009年一般性转移支付标准工资 2 2" xfId="348"/>
    <cellStyle name="好_2009年一般性转移支付标准工资_奖励补助测算7.25 5_2016年7旬月报表(1)" xfId="349"/>
    <cellStyle name="强调 3" xfId="350"/>
    <cellStyle name="注释 5" xfId="351"/>
    <cellStyle name="标题 1 2" xfId="352"/>
    <cellStyle name="60% - 强调文字颜色 6 2 2 2 2" xfId="353"/>
    <cellStyle name="标题 1" xfId="354"/>
    <cellStyle name="强调文字颜色 5 2 2" xfId="355"/>
    <cellStyle name="差_2009年一般性转移支付标准工资_奖励补助测算5.24冯铸 2 2_2016年7旬月报表(1)" xfId="356"/>
    <cellStyle name="注释 3 3" xfId="357"/>
    <cellStyle name="昗弨_Pacific Region P&amp;L" xfId="358"/>
    <cellStyle name="好_Book1_Book1 3_2016年6旬月报表(1)" xfId="359"/>
    <cellStyle name="适中 2_(融安县）2017年政府新增一般债券资金安排使用表" xfId="360"/>
    <cellStyle name="40% - 强调文字颜色 6 6" xfId="361"/>
    <cellStyle name="好_2006年全省财力计算表（中央、决算） 2" xfId="362"/>
    <cellStyle name="注释 3 2" xfId="363"/>
    <cellStyle name="好_下半年禁吸戒毒经费1000万元 3_2016年6旬月报表(1)" xfId="364"/>
    <cellStyle name="差_第五部分(才淼、饶永宏） 2 2_2016年6旬月报表(1)" xfId="365"/>
    <cellStyle name="标题 4 2 2" xfId="366"/>
    <cellStyle name="40% - 强调文字颜色 5 8 2" xfId="367"/>
    <cellStyle name="60% - Accent2 2" xfId="368"/>
    <cellStyle name="注释 2 4" xfId="369"/>
    <cellStyle name="差_地方配套按人均增幅控制8.30xl 2 2_2016年6旬月报表(1)" xfId="370"/>
    <cellStyle name="콤마_BOILER-CO1" xfId="371"/>
    <cellStyle name="好_2009年一般性转移支付标准工资_不用软件计算9.1不考虑经费管理评价xl" xfId="372"/>
    <cellStyle name="部门" xfId="373"/>
    <cellStyle name="常规_2016年融安县债务限额和余额情况表" xfId="374"/>
    <cellStyle name="注释 2 3 2" xfId="375"/>
    <cellStyle name="差_下半年禁吸戒毒经费1000万元 2 2_2016年7旬月报表(1)" xfId="376"/>
    <cellStyle name="40% - 强调文字颜色 5 6 2" xfId="377"/>
    <cellStyle name="注释 2 2 2" xfId="378"/>
    <cellStyle name="差_2006年基础数据 3" xfId="379"/>
    <cellStyle name="Accent1 - 40% 3" xfId="380"/>
    <cellStyle name="常规_2013年部门预算输出表(1月20日）" xfId="381"/>
    <cellStyle name="好_2009年一般性转移支付标准工资_地方配套按人均增幅控制8.30xl 3_2016年旬月报表(1)" xfId="382"/>
    <cellStyle name="40% - 强调文字颜色 5 6" xfId="383"/>
    <cellStyle name="好_2009年一般性转移支付标准工资_奖励补助测算5.24冯铸 2" xfId="384"/>
    <cellStyle name="差_Book1_工程建设管理台帐(7月）" xfId="385"/>
    <cellStyle name="Warning Text" xfId="386"/>
    <cellStyle name="好_2009年一般性转移支付标准工资_地方配套按人均增幅控制8.31（调整结案率后）xl 3_2016年旬月报表(1)" xfId="387"/>
    <cellStyle name="PSChar 3" xfId="388"/>
    <cellStyle name="差_奖励补助测算7.23 2 2_2016年6旬月报表(1)" xfId="389"/>
    <cellStyle name="好_530623_2006年县级财政报表附表 3_2016年6旬月报表(1)" xfId="390"/>
    <cellStyle name="差_2009年一般性转移支付标准工资_奖励补助测算7.23" xfId="391"/>
    <cellStyle name="强调文字颜色 6" xfId="392"/>
    <cellStyle name="差_2006年全省财力计算表（中央、决算） 3_2016年6旬月报表(1)" xfId="393"/>
    <cellStyle name="好_奖励补助测算5.24冯铸 3_2016年7旬月报表(1)" xfId="394"/>
    <cellStyle name="60% - 强调文字颜色 1 2 2 2" xfId="395"/>
    <cellStyle name="标题 1 9" xfId="396"/>
    <cellStyle name="好_00省级(定稿) 2" xfId="397"/>
    <cellStyle name="Accent4 - 20% 3" xfId="398"/>
    <cellStyle name="好_05玉溪 3_2016年旬月报表(1)" xfId="399"/>
    <cellStyle name="40% - 强调文字颜色 5 10 2" xfId="400"/>
    <cellStyle name="40% - 强调文字颜色 3 4 2" xfId="401"/>
    <cellStyle name="60% - 强调文字颜色 5 4" xfId="402"/>
    <cellStyle name="差_2009年一般性转移支付标准工资_~4190974 3_2016年7旬月报表(1)" xfId="403"/>
    <cellStyle name="40% - 强调文字颜色 5 10" xfId="404"/>
    <cellStyle name="40% - 强调文字颜色 3 4" xfId="405"/>
    <cellStyle name="常规 3 2 3" xfId="406"/>
    <cellStyle name="好_云南农村义务教育统计表 2 2_2016年6旬月报表(1)" xfId="407"/>
    <cellStyle name="Accent1 - 20% 2 2" xfId="408"/>
    <cellStyle name="差_云南省2008年中小学教师人数统计表" xfId="409"/>
    <cellStyle name="Accent5 - 60%" xfId="410"/>
    <cellStyle name="40% - 强调文字颜色 4 6 2" xfId="411"/>
    <cellStyle name="好_2008云南省分县市中小学教职工统计表（教育厅提供） 2" xfId="412"/>
    <cellStyle name="40% - 强调文字颜色 4 6" xfId="413"/>
    <cellStyle name="40% - 强调文字颜色 4 3" xfId="414"/>
    <cellStyle name="标题 3 9_社会保险基金预算调整表" xfId="415"/>
    <cellStyle name="差_2006年全省财力计算表（中央、决算） 2 2_2016年6旬月报表(1)" xfId="416"/>
    <cellStyle name="40% - 强调文字颜色 4 2_(融安县）2017年政府新增一般债券资金安排使用表" xfId="417"/>
    <cellStyle name="计算 9 2" xfId="418"/>
    <cellStyle name="标题 4 4 2" xfId="419"/>
    <cellStyle name="差_2007年政法部门业务指标 2 2_2016年7旬月报表(1)" xfId="420"/>
    <cellStyle name="差_2015年基金预算表" xfId="421"/>
    <cellStyle name="差_高中教师人数（教育厅1.6日提供） 3_2016年旬月报表(1)" xfId="422"/>
    <cellStyle name="计算 5 2" xfId="423"/>
    <cellStyle name="40% - 强调文字颜色 3 7" xfId="424"/>
    <cellStyle name="好_03昭通 3" xfId="425"/>
    <cellStyle name="40% - 强调文字颜色 3 5 2" xfId="426"/>
    <cellStyle name="40% - 强调文字颜色 3 5" xfId="427"/>
    <cellStyle name="40% - 强调文字颜色 5 11" xfId="428"/>
    <cellStyle name="标题 4 6" xfId="429"/>
    <cellStyle name="差_地方配套按人均增幅控制8.30一般预算平均增幅、人均可用财力平均增幅两次控制、社会治安系数调整、案件数调整xl 2 2_2016年旬月报表(1)" xfId="430"/>
    <cellStyle name="Output 2_社会保险基金预算调整表" xfId="431"/>
    <cellStyle name="40% - 强调文字颜色 3 3 2" xfId="432"/>
    <cellStyle name="40% - 强调文字颜色 3 3" xfId="433"/>
    <cellStyle name="数字 2" xfId="434"/>
    <cellStyle name="差_Book1_1_2011.7 2 2" xfId="435"/>
    <cellStyle name="gcd 3" xfId="436"/>
    <cellStyle name="输入" xfId="437"/>
    <cellStyle name="好_高中教师人数（教育厅1.6日提供） 2" xfId="438"/>
    <cellStyle name="差_三季度－表二 2" xfId="439"/>
    <cellStyle name="差_~5676413 2" xfId="440"/>
    <cellStyle name="60% - 强调文字颜色 2 5 2" xfId="441"/>
    <cellStyle name="好_2006年分析表 2" xfId="442"/>
    <cellStyle name="好_Book2 3_2016年旬月报表(1)" xfId="443"/>
    <cellStyle name="差_~4190974" xfId="444"/>
    <cellStyle name="差_三季度－表二" xfId="445"/>
    <cellStyle name="60% - 强调文字颜色 2 5" xfId="446"/>
    <cellStyle name="好_2006年分析表" xfId="447"/>
    <cellStyle name="好_2009年一般性转移支付标准工资_地方配套按人均增幅控制8.31（调整结案率后）xl" xfId="448"/>
    <cellStyle name="差_县级公安机关公用经费标准奖励测算方案（定稿） 2 2" xfId="449"/>
    <cellStyle name="40% - 强调文字颜色 3 2 2" xfId="450"/>
    <cellStyle name="40% - 强调文字颜色 6 9" xfId="451"/>
    <cellStyle name="好_2006年基础数据 2" xfId="452"/>
    <cellStyle name="Accent2 - 40% 2 2" xfId="453"/>
    <cellStyle name="Check Cell_社会保险基金预算调整表" xfId="454"/>
    <cellStyle name="差_2009年一般性转移支付标准工资_~5676413 3_2016年旬月报表(1)" xfId="455"/>
    <cellStyle name="好_2007年政法部门业务指标 2" xfId="456"/>
    <cellStyle name="好_汇总-县级财政报表附表 2 2" xfId="457"/>
    <cellStyle name="20% - 强调文字颜色 3 2_(融安县）2017年政府新增一般债券资金安排使用表" xfId="458"/>
    <cellStyle name="好_2007年政法部门业务指标" xfId="459"/>
    <cellStyle name="好_奖励补助测算5.22测试 3_2016年7旬月报表(1)" xfId="460"/>
    <cellStyle name="40% - 强调文字颜色 2 5 2" xfId="461"/>
    <cellStyle name="千位分隔 3 3" xfId="462"/>
    <cellStyle name="差_15年预算总表(3.5）" xfId="463"/>
    <cellStyle name="40% - 强调文字颜色 2 3 3" xfId="464"/>
    <cellStyle name="差_2007年检察院案件数 3" xfId="465"/>
    <cellStyle name="差_2、土地面积、人口、粮食产量基本情况 2 2_2016年7旬月报表(1)" xfId="466"/>
    <cellStyle name="好_卫生部门 2 2" xfId="467"/>
    <cellStyle name="常规 3 2" xfId="468"/>
    <cellStyle name="差_5334_2006年迪庆县级财政报表附表 2 2_2016年6旬月报表(1)" xfId="469"/>
    <cellStyle name="Heading 4" xfId="470"/>
    <cellStyle name="_ET_STYLE_NoName_00__Book1" xfId="471"/>
    <cellStyle name="40% - 强调文字颜色 2 3 2" xfId="472"/>
    <cellStyle name="好_Book1_工程建设管理台帐(7月） 2" xfId="473"/>
    <cellStyle name="输入 2 2 2" xfId="474"/>
    <cellStyle name="Heading 1 2" xfId="475"/>
    <cellStyle name="差_00省级(定稿) 3_2016年旬月报表(1)" xfId="476"/>
    <cellStyle name="差_2009年一般性转移支付标准工资_地方配套按人均增幅控制8.31（调整结案率后）xl 3_2016年7旬月报表(1)" xfId="477"/>
    <cellStyle name="差_2017年地方财政预算表（国有资本经营部分）融安县" xfId="478"/>
    <cellStyle name="差_2009年一般性转移支付标准工资_地方配套按人均增幅控制8.30一般预算平均增幅、人均可用财力平均增幅两次控制、社会治安系数调整、案件数调整xl 2" xfId="479"/>
    <cellStyle name="40% - 强调文字颜色 3 2 2 2 2" xfId="480"/>
    <cellStyle name="差_三季度－表二 2 2_2016年7旬月报表(1)" xfId="481"/>
    <cellStyle name="60% - Accent5" xfId="482"/>
    <cellStyle name="好_2009年一般性转移支付标准工资_奖励补助测算7.25 (version 1) (version 1) 3" xfId="483"/>
    <cellStyle name="60% - 强调文字颜色 5 2" xfId="484"/>
    <cellStyle name="常规 2 7 2" xfId="485"/>
    <cellStyle name="差_奖励补助测算5.24冯铸 3_2016年6旬月报表(1)" xfId="486"/>
    <cellStyle name="好_2007年政法部门业务指标 3_2016年旬月报表(1)" xfId="487"/>
    <cellStyle name="40% - Accent3 3" xfId="488"/>
    <cellStyle name="40% - 强调文字颜色 2 2 2 2 2" xfId="489"/>
    <cellStyle name="计算 10_社会保险基金预算调整表" xfId="490"/>
    <cellStyle name="60% - Accent4 3" xfId="491"/>
    <cellStyle name="40% - 强调文字颜色 2 10" xfId="492"/>
    <cellStyle name="好_奖励补助测算7.25 5_2016年6旬月报表(1)" xfId="493"/>
    <cellStyle name="差_2009年一般性转移支付标准工资_地方配套按人均增幅控制8.30xl 3_2016年6旬月报表(1)" xfId="494"/>
    <cellStyle name="常规 3 4 2" xfId="495"/>
    <cellStyle name="40% - 强调文字颜色 2 8 2" xfId="496"/>
    <cellStyle name="计算 3_社会保险基金预算调整表" xfId="497"/>
    <cellStyle name="差_2009年一般性转移支付标准工资_奖励补助测算5.23新 3_2016年7旬月报表(1)" xfId="498"/>
    <cellStyle name="Mon閠aire [0]_!!!GO" xfId="499"/>
    <cellStyle name="好_11大理" xfId="500"/>
    <cellStyle name="好_05玉溪 2 2_2016年6旬月报表(1)" xfId="501"/>
    <cellStyle name="20% - 强调文字颜色 3 3 2" xfId="502"/>
    <cellStyle name="好_高中教师人数（教育厅1.6日提供） 3" xfId="503"/>
    <cellStyle name="好_2009年一般性转移支付标准工资_奖励补助测算5.22测试 2" xfId="504"/>
    <cellStyle name="40% - 强调文字颜色 1 6 2" xfId="505"/>
    <cellStyle name="链接单元格 6 2" xfId="506"/>
    <cellStyle name="40% - 强调文字颜色 1 8" xfId="507"/>
    <cellStyle name="好 10" xfId="508"/>
    <cellStyle name="好_2008云南省分县市中小学教职工统计表（教育厅提供） 3_2016年旬月报表(1)" xfId="509"/>
    <cellStyle name="强调文字颜色 1 4" xfId="510"/>
    <cellStyle name="适中 2" xfId="511"/>
    <cellStyle name="40% - 强调文字颜色 5 3 3" xfId="512"/>
    <cellStyle name="40% - 强调文字颜色 1 6" xfId="513"/>
    <cellStyle name="Accent4 - 40% 2 2" xfId="514"/>
    <cellStyle name="40% - 强调文字颜色 1 5" xfId="515"/>
    <cellStyle name="Accent6_公安安全支出补充表5.14" xfId="516"/>
    <cellStyle name="差_Book1 2" xfId="517"/>
    <cellStyle name="差_M03 2 2_2016年旬月报表(1)" xfId="518"/>
    <cellStyle name="Accent1_公安安全支出补充表5.14" xfId="519"/>
    <cellStyle name="标题 1 2 2_社会保险基金预算调整表" xfId="520"/>
    <cellStyle name="Accent2 - 40%" xfId="521"/>
    <cellStyle name="好_检验表（调整后）" xfId="522"/>
    <cellStyle name="标题 9" xfId="523"/>
    <cellStyle name="差_2007年人员分部门统计表 3_2016年旬月报表(1)" xfId="524"/>
    <cellStyle name="40% - 强调文字颜色 6 7" xfId="525"/>
    <cellStyle name="40% - 强调文字颜色 1 4 2" xfId="526"/>
    <cellStyle name="40% - 强调文字颜色 1 2 2" xfId="527"/>
    <cellStyle name="_2014年基金支出" xfId="528"/>
    <cellStyle name="差_00省级(打印) 3_2016年7旬月报表(1)" xfId="529"/>
    <cellStyle name="标题 5 2" xfId="530"/>
    <cellStyle name="60% - Accent2" xfId="531"/>
    <cellStyle name="40% - 强调文字颜色 1 3 3" xfId="532"/>
    <cellStyle name="20% - 强调文字颜色 6 3 2" xfId="533"/>
    <cellStyle name="40% - 强调文字颜色 5 7 2" xfId="534"/>
    <cellStyle name="60% - Accent1 2" xfId="535"/>
    <cellStyle name="差_奖励补助测算5.23新 2 2_2016年6旬月报表(1)" xfId="536"/>
    <cellStyle name="差_云南省2008年中小学教职工情况（教育厅提供20090101加工整理） 3" xfId="537"/>
    <cellStyle name="40% - 强调文字颜色 1 2_(融安县）2017年政府新增一般债券资金安排使用表" xfId="538"/>
    <cellStyle name="强调文字颜色 2 4" xfId="539"/>
    <cellStyle name="差_地方配套按人均增幅控制8.30xl 2 2_2016年7旬月报表(1)" xfId="540"/>
    <cellStyle name="差_奖励补助测算7.25 2" xfId="541"/>
    <cellStyle name="汇总 9_社会保险基金预算调整表" xfId="542"/>
    <cellStyle name="千位分隔 3 2" xfId="543"/>
    <cellStyle name="60% - 强调文字颜色 1 3 2 2" xfId="544"/>
    <cellStyle name="好_2009年一般性转移支付标准工资_地方配套按人均增幅控制8.30xl 2 2_2016年6旬月报表(1)" xfId="545"/>
    <cellStyle name="差_奖励补助测算5.22测试 3_2016年6旬月报表(1)" xfId="546"/>
    <cellStyle name="好_检验表" xfId="547"/>
    <cellStyle name="好_高中教师人数（教育厅1.6日提供） 2 2_2016年6旬月报表(1)" xfId="548"/>
    <cellStyle name="差_Book2 3_2016年旬月报表(1)" xfId="549"/>
    <cellStyle name="40% - Accent1 2 2" xfId="550"/>
    <cellStyle name="40% - 强调文字颜色 1 2 2 3" xfId="551"/>
    <cellStyle name="40% - 强调文字颜色 2 2 2 2" xfId="552"/>
    <cellStyle name="差_地方配套按人均增幅控制8.30一般预算平均增幅、人均可用财力平均增幅两次控制、社会治安系数调整、案件数调整xl 2 2_2016年7旬月报表(1)" xfId="553"/>
    <cellStyle name="标题 4 5" xfId="554"/>
    <cellStyle name="检查单元格 10_社会保险基金预算调整表" xfId="555"/>
    <cellStyle name="40% - 强调文字颜色 4 2 3" xfId="556"/>
    <cellStyle name="强调文字颜色 1" xfId="557"/>
    <cellStyle name="40% - 强调文字颜色 6 2 2 3" xfId="558"/>
    <cellStyle name="差_桂投9月报统计局 2 2" xfId="559"/>
    <cellStyle name="数字_社会保险基金预算调整表" xfId="560"/>
    <cellStyle name="40% - 强调文字颜色 1 10 2" xfId="561"/>
    <cellStyle name="数字" xfId="562"/>
    <cellStyle name="差_Book1_1_2011.7 2" xfId="563"/>
    <cellStyle name="好_2006年在职人员情况 3_2016年旬月报表(1)" xfId="564"/>
    <cellStyle name="强调文字颜色 6 2_(融安县）2017年政府新增一般债券资金安排使用表" xfId="565"/>
    <cellStyle name="40% - Accent5" xfId="566"/>
    <cellStyle name="Normal - Style1" xfId="567"/>
    <cellStyle name="差_Book1_1 2_2016年6旬月报表(1)" xfId="568"/>
    <cellStyle name="强调 1 2" xfId="569"/>
    <cellStyle name="标题 3 5_社会保险基金预算调整表" xfId="570"/>
    <cellStyle name="40% - Accent2 2 2" xfId="571"/>
    <cellStyle name="差_1003牟定县 2" xfId="572"/>
    <cellStyle name="差_2006年水利统计指标统计表 2 2" xfId="573"/>
    <cellStyle name="40% - Accent2 2" xfId="574"/>
    <cellStyle name="差_1003牟定县" xfId="575"/>
    <cellStyle name="好_Book1_Book1_社会保险基金预算调整表" xfId="576"/>
    <cellStyle name="好_M03 3_2016年6旬月报表(1)" xfId="577"/>
    <cellStyle name="60% - 强调文字颜色 1 3 3" xfId="578"/>
    <cellStyle name="60% - 强调文字颜色 2 2 2 2 2" xfId="579"/>
    <cellStyle name="差_义务教育阶段教职工人数（教育厅提供最终） 2 2" xfId="580"/>
    <cellStyle name="好_2006年基础数据 2 2_2016年7旬月报表(1)" xfId="581"/>
    <cellStyle name="40% - Accent1 2" xfId="582"/>
    <cellStyle name="Percent [2] 3" xfId="583"/>
    <cellStyle name="Accent1 - 40% 2" xfId="584"/>
    <cellStyle name="Accent4 - 20% 2 2" xfId="585"/>
    <cellStyle name="60% - 强调文字颜色 2" xfId="586"/>
    <cellStyle name="20% - 强调文字颜色 6 9 2" xfId="587"/>
    <cellStyle name="好_2009年一般性转移支付标准工资_奖励补助测算7.25 (version 1) (version 1) 2 2" xfId="588"/>
    <cellStyle name="差_2009年一般性转移支付标准工资_~5676413 2 2_2016年7旬月报表(1)" xfId="589"/>
    <cellStyle name="差_05玉溪 3_2016年7旬月报表(1)" xfId="590"/>
    <cellStyle name="差_Book1_3 3_2016年7旬月报表(1)" xfId="591"/>
    <cellStyle name="好_第五部分(才淼、饶永宏） 3" xfId="592"/>
    <cellStyle name="差_2009年一般性转移支付标准工资_地方配套按人均增幅控制8.30xl" xfId="593"/>
    <cellStyle name="好_不用软件计算9.1不考虑经费管理评价xl 3" xfId="594"/>
    <cellStyle name="60% - Accent6 2 2" xfId="595"/>
    <cellStyle name="Accent5 3" xfId="596"/>
    <cellStyle name="20% - 强调文字颜色 6 9" xfId="597"/>
    <cellStyle name="差_2009年一般性转移支付标准工资_地方配套按人均增幅控制8.31（调整结案率后）xl 3_2016年6旬月报表(1)" xfId="598"/>
    <cellStyle name="60% - 强调文字颜色 4 6" xfId="599"/>
    <cellStyle name="40% - 强调文字颜色 2 2 3" xfId="600"/>
    <cellStyle name="好_教育厅提供义务教育及高中教师人数（2009年1月6日） 3" xfId="601"/>
    <cellStyle name="60% - 强调文字颜色 4 4 2" xfId="602"/>
    <cellStyle name="标题 1 7_社会保险基金预算调整表" xfId="603"/>
    <cellStyle name="40% - 强调文字颜色 5 2 3" xfId="604"/>
    <cellStyle name="20% - 强调文字颜色 6 6" xfId="605"/>
    <cellStyle name="好_教育厅提供义务教育及高中教师人数（2009年1月6日） 2" xfId="606"/>
    <cellStyle name="差_Book1_1_来宾市2011年下半年BT融资建设项目计划表201108081 3_2016年7旬月报表(1)" xfId="607"/>
    <cellStyle name="强调文字颜色 3 2 3" xfId="608"/>
    <cellStyle name="差_奖励补助测算7.25 (version 1) (version 1) 2 2" xfId="609"/>
    <cellStyle name="输出 8" xfId="610"/>
    <cellStyle name="好_2009年一般性转移支付标准工资_地方配套按人均增幅控制8.30xl" xfId="611"/>
    <cellStyle name="好_来宾市2011年下半年BT融资建设项目计划表201108081 3_2016年7旬月报表(1)" xfId="612"/>
    <cellStyle name="链接单元格 4_社会保险基金预算调整表" xfId="613"/>
    <cellStyle name="60% - 强调文字颜色 2 2 2 3" xfId="614"/>
    <cellStyle name="强调文字颜色 6 8 2" xfId="615"/>
    <cellStyle name="差_下半年禁吸戒毒经费1000万元 3_2016年7旬月报表(1)" xfId="616"/>
    <cellStyle name="好_Book1_3 2 2_2016年旬月报表(1)" xfId="617"/>
    <cellStyle name="差_地方配套按人均增幅控制8.31（调整结案率后）xl 2 2_2016年旬月报表(1)" xfId="618"/>
    <cellStyle name="好_融资完成情况统计表 3_2016年6旬月报表(1)" xfId="619"/>
    <cellStyle name="差_业务工作量指标 3" xfId="620"/>
    <cellStyle name="20% - 强调文字颜色 5 3 3" xfId="621"/>
    <cellStyle name="差_基础数据分析 2 2_2016年7旬月报表(1)" xfId="622"/>
    <cellStyle name="40% - 强调文字颜色 5 5" xfId="623"/>
    <cellStyle name="差_业务工作量指标 2 2" xfId="624"/>
    <cellStyle name="20% - 强调文字颜色 5 3 2 2" xfId="625"/>
    <cellStyle name="40% - 强调文字颜色 5 4 2" xfId="626"/>
    <cellStyle name="Accent4 - 40% 2" xfId="627"/>
    <cellStyle name="好_第五部分(才淼、饶永宏） 2 2_2016年7旬月报表(1)" xfId="628"/>
    <cellStyle name="好_2009年一般性转移支付标准工资_地方配套按人均增幅控制8.30一般预算平均增幅、人均可用财力平均增幅两次控制、社会治安系数调整、案件数调整xl 3_2016年7旬月报表(1)" xfId="629"/>
    <cellStyle name="差_~5676413" xfId="630"/>
    <cellStyle name="20% - 强调文字颜色 6 2_(融安县）2017年政府新增一般债券资金安排使用表" xfId="631"/>
    <cellStyle name="差_Book1_Book1 3" xfId="632"/>
    <cellStyle name="强调文字颜色 1 2 2" xfId="633"/>
    <cellStyle name="好_卫生部门 3_2016年6旬月报表(1)" xfId="634"/>
    <cellStyle name="常规 9" xfId="635"/>
    <cellStyle name="好_2009年一般性转移支付标准工资_~4190974 2 2_2016年7旬月报表(1)" xfId="636"/>
    <cellStyle name="解释性文本 10" xfId="637"/>
    <cellStyle name="输入 3_社会保险基金预算调整表" xfId="638"/>
    <cellStyle name="40% - 强调文字颜色 4 5" xfId="639"/>
    <cellStyle name="40% - 强调文字颜色 2 4" xfId="640"/>
    <cellStyle name="差_~5676413 2 2_2016年6旬月报表(1)" xfId="641"/>
    <cellStyle name="20% - 强调文字颜色 6 2 2 3" xfId="642"/>
    <cellStyle name="常规 3 9 2" xfId="643"/>
    <cellStyle name="强调文字颜色 2 6 2" xfId="644"/>
    <cellStyle name="差_2009年一般性转移支付标准工资 2 2_2016年7旬月报表(1)" xfId="645"/>
    <cellStyle name="好_2007年政法部门业务指标 2 2_2016年6旬月报表(1)" xfId="646"/>
    <cellStyle name="60% - 强调文字颜色 2 10 2" xfId="647"/>
    <cellStyle name="Accent1 - 60%" xfId="648"/>
    <cellStyle name="好_00省级(打印) 2 2_2016年6旬月报表(1)" xfId="649"/>
    <cellStyle name="Calculation 3" xfId="650"/>
    <cellStyle name="差_2006年水利统计指标统计表 2 2_2016年旬月报表(1)" xfId="651"/>
    <cellStyle name="40% - 强调文字颜色 1 2 2 2 2" xfId="652"/>
    <cellStyle name="好_2009年一般性转移支付标准工资_奖励补助测算5.23新 2 2" xfId="653"/>
    <cellStyle name="常规_2013预算调整表一、二、三" xfId="654"/>
    <cellStyle name="Accent6 - 20% 3" xfId="655"/>
    <cellStyle name="强调文字颜色 5 8 2" xfId="656"/>
    <cellStyle name="40% - 强调文字颜色 1 3" xfId="657"/>
    <cellStyle name="差_2009年一般性转移支付标准工资_不用软件计算9.1不考虑经费管理评价xl 2 2" xfId="658"/>
    <cellStyle name="20% - 强调文字颜色 6 2 2" xfId="659"/>
    <cellStyle name="输入 5_社会保险基金预算调整表" xfId="660"/>
    <cellStyle name="40% - 强调文字颜色 1 2 3" xfId="661"/>
    <cellStyle name="好_云南省2008年中小学教职工情况（教育厅提供20090101加工整理） 2 2_2016年6旬月报表(1)" xfId="662"/>
    <cellStyle name="好_2009年一般性转移支付标准工资_地方配套按人均增幅控制8.30一般预算平均增幅、人均可用财力平均增幅两次控制、社会治安系数调整、案件数调整xl 2 2" xfId="663"/>
    <cellStyle name="40% - 强调文字颜色 4 4" xfId="664"/>
    <cellStyle name="20% - 强调文字颜色 6 2" xfId="665"/>
    <cellStyle name="_ET_STYLE_NoName_00__工程建设管理台帐(7月）" xfId="666"/>
    <cellStyle name="40% - 强调文字颜色 4 2 2 3" xfId="667"/>
    <cellStyle name="差_2009年一般性转移支付标准工资_地方配套按人均增幅控制8.30xl 2 2" xfId="668"/>
    <cellStyle name="20% - 强调文字颜色 6 11" xfId="669"/>
    <cellStyle name="差_05玉溪 3_2016年6旬月报表(1)" xfId="670"/>
    <cellStyle name="差_2009年一般性转移支付标准工资_~5676413 2 2_2016年6旬月报表(1)" xfId="671"/>
    <cellStyle name="差_Book1_3 3_2016年6旬月报表(1)" xfId="672"/>
    <cellStyle name="20% - 强调文字颜色 6 10" xfId="673"/>
    <cellStyle name="计算 6 2" xfId="674"/>
    <cellStyle name="强调 2" xfId="675"/>
    <cellStyle name="PSChar" xfId="676"/>
    <cellStyle name="20% - 强调文字颜色 6 7 2" xfId="677"/>
    <cellStyle name="Accent6" xfId="678"/>
    <cellStyle name="20% - 强调文字颜色 5 9" xfId="679"/>
    <cellStyle name="差_地方配套按人均增幅控制8.30一般预算平均增幅、人均可用财力平均增幅两次控制、社会治安系数调整、案件数调整xl 2 2" xfId="680"/>
    <cellStyle name="强调 1" xfId="681"/>
    <cellStyle name="40% - 强调文字颜色 1 7 2" xfId="682"/>
    <cellStyle name="差_2009年一般性转移支付标准工资 2 2_2016年旬月报表(1)" xfId="683"/>
    <cellStyle name="好_2015年基金预算表" xfId="684"/>
    <cellStyle name="Accent5 - 40% 3" xfId="685"/>
    <cellStyle name="60% - 强调文字颜色 5 3 2 2" xfId="686"/>
    <cellStyle name="好_高中教师人数（教育厅1.6日提供） 2 2_2016年旬月报表(1)" xfId="687"/>
    <cellStyle name="链接单元格 4" xfId="688"/>
    <cellStyle name="Accent3" xfId="689"/>
    <cellStyle name="20% - 强调文字颜色 5 6" xfId="690"/>
    <cellStyle name="HEADING1" xfId="691"/>
    <cellStyle name="差 4" xfId="692"/>
    <cellStyle name="链接单元格 3 2" xfId="693"/>
    <cellStyle name="好_Book1_2 2_2016年7旬月报表(1)" xfId="694"/>
    <cellStyle name="好_2009年一般性转移支付标准工资_~5676413" xfId="695"/>
    <cellStyle name="差_2009年一般性转移支付标准工资_不用软件计算9.1不考虑经费管理评价xl 3_2016年6旬月报表(1)" xfId="696"/>
    <cellStyle name="20% - 强调文字颜色 2 10" xfId="697"/>
    <cellStyle name="强调文字颜色 2 2" xfId="698"/>
    <cellStyle name="检查单元格 2 2 2" xfId="699"/>
    <cellStyle name="差_奖励补助测算5.23新 2 2_2016年7旬月报表(1)" xfId="700"/>
    <cellStyle name="好_~4190974 3_2016年6旬月报表(1)" xfId="701"/>
    <cellStyle name="_ET_STYLE_NoName_00__统计表" xfId="702"/>
    <cellStyle name="Good 3" xfId="703"/>
    <cellStyle name="差_奖励补助测算5.22测试 2 2_2016年旬月报表(1)" xfId="704"/>
    <cellStyle name="60% - 强调文字颜色 6 4" xfId="705"/>
    <cellStyle name="差_2007年检察院案件数" xfId="706"/>
    <cellStyle name="20% - 强调文字颜色 1 2 3" xfId="707"/>
    <cellStyle name="差_下半年禁吸戒毒经费1000万元 3_2016年旬月报表(1)" xfId="708"/>
    <cellStyle name="好_基础数据分析 3_2016年旬月报表(1)" xfId="709"/>
    <cellStyle name="20% - 强调文字颜色 6 6 2" xfId="710"/>
    <cellStyle name="好_教育厅提供义务教育及高中教师人数（2009年1月6日） 2 2_2016年旬月报表(1)" xfId="711"/>
    <cellStyle name="好_2009年一般性转移支付标准工资_奖励补助测算7.25 4_2016年6旬月报表(1)" xfId="712"/>
    <cellStyle name="好_历年教师人数" xfId="713"/>
    <cellStyle name="计算 4_社会保险基金预算调整表" xfId="714"/>
    <cellStyle name="好_不用软件计算9.1不考虑经费管理评价xl 3_2016年6旬月报表(1)" xfId="715"/>
    <cellStyle name="_桂投9月报统计局" xfId="716"/>
    <cellStyle name="40% - 强调文字颜色 2 2" xfId="717"/>
    <cellStyle name="통화_BOILER-CO1" xfId="718"/>
    <cellStyle name="输出 5" xfId="719"/>
    <cellStyle name="60% - 强调文字颜色 1 8" xfId="720"/>
    <cellStyle name="差_奖励补助测算5.23新 2 2" xfId="721"/>
    <cellStyle name="60% - 强调文字颜色 2 3 2" xfId="722"/>
    <cellStyle name="PSInt 2" xfId="723"/>
    <cellStyle name="差_Book1_来宾市2011年下半年BT融资建设项目计划表201108081 2_2016年6旬月报表(1)" xfId="724"/>
    <cellStyle name="60% - 强调文字颜色 2 2 2" xfId="725"/>
    <cellStyle name="好_地方配套按人均增幅控制8.31（调整结案率后）xl" xfId="726"/>
    <cellStyle name="60% - 强调文字颜色 5 3 3" xfId="727"/>
    <cellStyle name="no dec" xfId="728"/>
    <cellStyle name="差_2008云南省分县市中小学教职工统计表（教育厅提供） 2 2_2016年旬月报表(1)" xfId="729"/>
    <cellStyle name="Input [yellow] 2" xfId="730"/>
    <cellStyle name="20% - 强调文字颜色 1 3" xfId="731"/>
    <cellStyle name="好_2009年一般性转移支付标准工资_奖励补助测算7.25 (version 1) (version 1)" xfId="732"/>
    <cellStyle name="强调文字颜色 2 2 3" xfId="733"/>
    <cellStyle name="40% - 强调文字颜色 2 3 2 2" xfId="734"/>
    <cellStyle name="好_(融安县）2017年政府新增一般债券资金安排使用表" xfId="735"/>
    <cellStyle name="20% - 强调文字颜色 1 11" xfId="736"/>
    <cellStyle name="标题 14" xfId="737"/>
    <cellStyle name="差_1003牟定县 2_2016年7旬月报表(1)" xfId="738"/>
    <cellStyle name="Accent4" xfId="739"/>
    <cellStyle name="20% - 强调文字颜色 5 7" xfId="740"/>
    <cellStyle name="20% - 强调文字颜色 6 4" xfId="741"/>
    <cellStyle name="差_2006年水利统计指标统计表 2 2_2016年7旬月报表(1)" xfId="742"/>
    <cellStyle name="Milliers [0]_!!!GO" xfId="743"/>
    <cellStyle name="注释 2" xfId="744"/>
    <cellStyle name="差_Book1_2 2" xfId="745"/>
    <cellStyle name="好_云南省2008年中小学教职工情况（教育厅提供20090101加工整理） 2 2_2016年旬月报表(1)" xfId="746"/>
    <cellStyle name="40% - 强调文字颜色 6 2 2" xfId="747"/>
    <cellStyle name="差_2007年可用财力 2" xfId="748"/>
    <cellStyle name="百分比 2 2 2" xfId="749"/>
    <cellStyle name="差_高中教师人数（教育厅1.6日提供） 3_2016年6旬月报表(1)" xfId="750"/>
    <cellStyle name="_ET_STYLE_NoName_00__Book1_2011.7" xfId="751"/>
    <cellStyle name="Output_社会保险基金预算调整表" xfId="752"/>
    <cellStyle name="好_教育厅提供义务教育及高中教师人数（2009年1月6日） 2 2_2016年6旬月报表(1)" xfId="753"/>
    <cellStyle name="Accent4 - 60% 2 2" xfId="754"/>
    <cellStyle name="差_云南农村义务教育统计表" xfId="755"/>
    <cellStyle name="强调文字颜色 5 2_(融安县）2017年政府新增一般债券资金安排使用表" xfId="756"/>
    <cellStyle name="60% - 强调文字颜色 3 9" xfId="757"/>
    <cellStyle name="好_00省级(打印) 3_2016年6旬月报表(1)" xfId="758"/>
    <cellStyle name="40% - 强调文字颜色 4 2 2" xfId="759"/>
    <cellStyle name="40% - 强调文字颜色 6 3" xfId="760"/>
    <cellStyle name="Accent5 - 20%" xfId="761"/>
    <cellStyle name="60% - 强调文字颜色 5 2 3" xfId="762"/>
    <cellStyle name="40% - 强调文字颜色 6 2" xfId="763"/>
    <cellStyle name="强调文字颜色 4 2" xfId="764"/>
    <cellStyle name="Accent1 - 20% 3" xfId="765"/>
    <cellStyle name="20% - 强调文字颜色 5 2 2 3" xfId="766"/>
    <cellStyle name="_ET_STYLE_NoName_00__来宾市2010年BT项目实施情况及2011BT项目计划(1)5.20" xfId="767"/>
    <cellStyle name="强调文字颜色 6 4 2" xfId="768"/>
    <cellStyle name="好_云南农村义务教育统计表" xfId="769"/>
    <cellStyle name="检查单元格 2_(融安县）2017年政府新增一般债券资金安排使用表" xfId="770"/>
    <cellStyle name="20% - 强调文字颜色 1 4" xfId="771"/>
    <cellStyle name="差_教育厅提供义务教育及高中教师人数（2009年1月6日） 3_2016年7旬月报表(1)" xfId="772"/>
    <cellStyle name="输入 2" xfId="773"/>
    <cellStyle name="_ET_STYLE_NoName_00__Book1_1_Book1" xfId="774"/>
    <cellStyle name="适中 5 2" xfId="775"/>
    <cellStyle name="强调文字颜色 1 7 2" xfId="776"/>
    <cellStyle name="差_2009年一般性转移支付标准工资_奖励补助测算7.25 2 2_2016年6旬月报表(1)" xfId="777"/>
    <cellStyle name="好_财政供养人员 3_2016年旬月报表(1)" xfId="778"/>
    <cellStyle name="60% - 强调文字颜色 5" xfId="779"/>
    <cellStyle name="常规 2 7" xfId="780"/>
    <cellStyle name="40% - 强调文字颜色 5 8" xfId="781"/>
    <cellStyle name="_ET_STYLE_NoName_00__截止7月27日前期工作进展情况(7.27）" xfId="782"/>
    <cellStyle name="常规 6" xfId="783"/>
    <cellStyle name="20% - 强调文字颜色 4 3" xfId="784"/>
    <cellStyle name="好_融资完成情况统计表" xfId="785"/>
    <cellStyle name="好_05玉溪 3_2016年7旬月报表(1)" xfId="786"/>
    <cellStyle name="强调文字颜色 4 10" xfId="787"/>
    <cellStyle name="Accent5 4" xfId="788"/>
    <cellStyle name="输出 2 2 2" xfId="789"/>
    <cellStyle name="60% - 强调文字颜色 3 8" xfId="790"/>
    <cellStyle name="强调文字颜色 1 11" xfId="791"/>
    <cellStyle name="Accent5 - 40% 2" xfId="792"/>
    <cellStyle name="链接单元格 3" xfId="793"/>
    <cellStyle name="20% - 强调文字颜色 1 3 2" xfId="794"/>
    <cellStyle name="40% - 强调文字颜色 2 4 2" xfId="795"/>
    <cellStyle name="千位分隔 2 3" xfId="796"/>
    <cellStyle name="输入 10 2" xfId="797"/>
    <cellStyle name="40% - 强调文字颜色 5 9" xfId="798"/>
    <cellStyle name="60% - 强调文字颜色 3 2_(融安县）2017年政府新增一般债券资金安排使用表" xfId="799"/>
    <cellStyle name="_Book1_4" xfId="800"/>
    <cellStyle name="60% - 强调文字颜色 3 3 3" xfId="801"/>
    <cellStyle name="好_云南农村义务教育统计表 3" xfId="802"/>
    <cellStyle name="Currency [0]" xfId="803"/>
    <cellStyle name="Accent5 - 60% 2 2" xfId="804"/>
    <cellStyle name="20% - 强调文字颜色 4 4" xfId="805"/>
    <cellStyle name="Heading 3 2" xfId="806"/>
    <cellStyle name="差_奖励补助测算7.23 2 2_2016年旬月报表(1)" xfId="807"/>
    <cellStyle name="Moneda [0]_96 Risk" xfId="808"/>
    <cellStyle name="_ET_STYLE_NoName_00__Book1_Book1" xfId="809"/>
    <cellStyle name="Input 3" xfId="810"/>
    <cellStyle name="好_Book1_3 2 2_2016年7旬月报表(1)" xfId="811"/>
    <cellStyle name="好_2006年全省财力计算表（中央、决算） 2 2" xfId="812"/>
    <cellStyle name="Accent3 2" xfId="813"/>
    <cellStyle name="Accent1 - 60% 2" xfId="814"/>
    <cellStyle name="千位分隔 6" xfId="815"/>
    <cellStyle name="20% - 强调文字颜色 5 6 2" xfId="816"/>
    <cellStyle name="20% - 强调文字颜色 4 8" xfId="817"/>
    <cellStyle name="好_2009年一般性转移支付标准工资_地方配套按人均增幅控制8.30一般预算平均增幅、人均可用财力平均增幅两次控制、社会治安系数调整、案件数调整xl 3_2016年旬月报表(1)" xfId="818"/>
    <cellStyle name="好_2008年县级公安保障标准落实奖励经费分配测算" xfId="819"/>
    <cellStyle name="Comma [0]" xfId="820"/>
    <cellStyle name="差_县级公安机关公用经费标准奖励测算方案（定稿） 3" xfId="821"/>
    <cellStyle name="40% - 强调文字颜色 3 7 2" xfId="822"/>
    <cellStyle name="_2011年广西城乡风貌改造三期工程综合整治项目进度表6.07" xfId="823"/>
    <cellStyle name="好_2007年政法部门业务指标 3_2016年6旬月报表(1)" xfId="824"/>
    <cellStyle name="好_2009年一般性转移支付标准工资_不用软件计算9.1不考虑经费管理评价xl 2 2_2016年6旬月报表(1)" xfId="825"/>
    <cellStyle name="差_融资完成情况统计表 2 2_2016年6旬月报表(1)" xfId="826"/>
    <cellStyle name="强调文字颜色 1 3 3" xfId="827"/>
    <cellStyle name="差_M03 2 2" xfId="828"/>
    <cellStyle name="_ET_STYLE_NoName_00__Book1_2_来宾市2011年下半年BT融资建设项目计划表201108081" xfId="829"/>
    <cellStyle name="20% - 强调文字颜色 5 10" xfId="830"/>
    <cellStyle name="差_1110洱源县 3_2016年6旬月报表(1)" xfId="831"/>
    <cellStyle name="40% - 强调文字颜色 5 2 2 2 2" xfId="832"/>
    <cellStyle name="解释性文本 2" xfId="833"/>
    <cellStyle name="差_来宾市2011年下半年BT融资建设项目计划表201108081 3_2016年旬月报表(1)" xfId="834"/>
    <cellStyle name="60% - 强调文字颜色 2 8 2" xfId="835"/>
    <cellStyle name="好 4" xfId="836"/>
    <cellStyle name="60% - 强调文字颜色 5 3" xfId="837"/>
    <cellStyle name="60% - 强调文字颜色 4 3 3" xfId="838"/>
    <cellStyle name="标题 5_地方政府负有偿还责任的债务明细表（表1）" xfId="839"/>
    <cellStyle name="好_03昭通 3_2016年6旬月报表(1)" xfId="840"/>
    <cellStyle name="强调文字颜色 6 7" xfId="841"/>
    <cellStyle name="20% - 强调文字颜色 1 10" xfId="842"/>
    <cellStyle name="强调文字颜色 3 7 2" xfId="843"/>
    <cellStyle name="好_Book1_1_来宾市2011年下半年BT融资建设项目计划表201108081 3_2016年7旬月报表(1)" xfId="844"/>
    <cellStyle name="0,0&#13;&#10;NA&#13;&#10;" xfId="845"/>
    <cellStyle name="好_2006年水利统计指标统计表 2 2_2016年6旬月报表(1)" xfId="846"/>
    <cellStyle name="40% - 强调文字颜色 5 2_(融安县）2017年政府新增一般债券资金安排使用表" xfId="847"/>
    <cellStyle name="Calculation_社会保险基金预算调整表" xfId="848"/>
    <cellStyle name="20% - 强调文字颜色 5 9 2" xfId="849"/>
    <cellStyle name="好_2007年政法部门业务指标 2 2_2016年7旬月报表(1)" xfId="850"/>
    <cellStyle name="20% - 强调文字颜色 3 7" xfId="851"/>
    <cellStyle name="差_2009年一般性转移支付标准工资_地方配套按人均增幅控制8.30一般预算平均增幅、人均可用财力平均增幅两次控制、社会治安系数调整、案件数调整xl 3_2016年6旬月报表(1)" xfId="852"/>
    <cellStyle name="_Book1" xfId="853"/>
    <cellStyle name="20% - Accent2 2" xfId="854"/>
    <cellStyle name="好_2009年一般性转移支付标准工资_地方配套按人均增幅控制8.30一般预算平均增幅、人均可用财力平均增幅两次控制、社会治安系数调整、案件数调整xl 2 2_2016年6旬月报表(1)" xfId="855"/>
    <cellStyle name="Input 4" xfId="856"/>
    <cellStyle name="差_Book1_Book1_1" xfId="857"/>
    <cellStyle name="40% - 强调文字颜色 2 9 2" xfId="858"/>
    <cellStyle name="60% - 强调文字颜色 4 9" xfId="859"/>
    <cellStyle name="差_奖励补助测算7.23 2 2" xfId="860"/>
    <cellStyle name="40% - Accent1 3" xfId="861"/>
    <cellStyle name="差_00省级(打印) 2 2" xfId="862"/>
    <cellStyle name="Heading 3" xfId="863"/>
    <cellStyle name="40% - 强调文字颜色 3 3 2 2" xfId="864"/>
    <cellStyle name="差_2008云南省分县市中小学教职工统计表（教育厅提供） 3_2016年6旬月报表(1)" xfId="865"/>
    <cellStyle name="Normal_!!!GO" xfId="866"/>
    <cellStyle name="好_工程建设管理台帐(7月）" xfId="867"/>
    <cellStyle name="汇总 2" xfId="868"/>
    <cellStyle name="输入 3 2" xfId="869"/>
    <cellStyle name="20% - 强调文字颜色 1 5 2" xfId="870"/>
    <cellStyle name="差_2009年一般性转移支付标准工资_奖励补助测算5.22测试 3_2016年7旬月报表(1)" xfId="871"/>
    <cellStyle name="千位分隔[0] 2 2" xfId="872"/>
    <cellStyle name="好_M03 3_2016年旬月报表(1)" xfId="873"/>
    <cellStyle name="差_Book1_Book1 2 2_2016年6旬月报表(1)" xfId="874"/>
    <cellStyle name="好_奖励补助测算7.25 2 2" xfId="875"/>
    <cellStyle name="好_云南省2008年转移支付测算——州市本级考核部分及政策性测算 2" xfId="876"/>
    <cellStyle name="差_奖励补助测算7.25 4_2016年7旬月报表(1)" xfId="877"/>
    <cellStyle name="Good 2 2" xfId="878"/>
    <cellStyle name="好_Book1_融资完成情况统计表" xfId="879"/>
    <cellStyle name="好_县级基础数据 2" xfId="880"/>
    <cellStyle name="40% - 强调文字颜色 4 3 2" xfId="881"/>
    <cellStyle name="差_奖励补助测算5.23新 3_2016年旬月报表(1)" xfId="882"/>
    <cellStyle name="好_云南省2008年中小学教职工情况（教育厅提供20090101加工整理） 2" xfId="883"/>
    <cellStyle name="差_教育厅提供义务教育及高中教师人数（2009年1月6日） 3" xfId="884"/>
    <cellStyle name="60% - 强调文字颜色 2 10" xfId="885"/>
    <cellStyle name="差_2009年一般性转移支付标准工资_奖励补助测算5.24冯铸 2" xfId="886"/>
    <cellStyle name="40% - 强调文字颜色 3" xfId="887"/>
    <cellStyle name="差_05玉溪 3" xfId="888"/>
    <cellStyle name="Accent4 - 60% 2" xfId="889"/>
    <cellStyle name="_平台公司政府性债务余额明细表" xfId="890"/>
    <cellStyle name="好_Book1_1_来宾市2011年下半年BT融资建设项目计划表201108081 3" xfId="891"/>
    <cellStyle name="Note 2" xfId="892"/>
    <cellStyle name="60% - 强调文字颜色 2 4 2" xfId="893"/>
    <cellStyle name="差_云南省2008年中小学教职工情况（教育厅提供20090101加工整理） 2 2_2016年6旬月报表(1)" xfId="894"/>
    <cellStyle name="20% - 强调文字颜色 1 8 2" xfId="895"/>
    <cellStyle name="标题 3 2 3" xfId="896"/>
    <cellStyle name="输入 6 2" xfId="897"/>
    <cellStyle name="差_卫生部门 2 2_2016年6旬月报表(1)" xfId="898"/>
    <cellStyle name="好_财政供养人员 3_2016年7旬月报表(1)" xfId="899"/>
    <cellStyle name="40% - 强调文字颜色 1 10" xfId="900"/>
    <cellStyle name="Accent4 5" xfId="901"/>
    <cellStyle name="常规 2 2 2 2" xfId="902"/>
    <cellStyle name="计算 10" xfId="903"/>
    <cellStyle name="20% - Accent3" xfId="904"/>
    <cellStyle name="好_0502通海县" xfId="905"/>
    <cellStyle name="60% - 强调文字颜色 5 6 2" xfId="906"/>
    <cellStyle name="20% - 强调文字颜色 3 5" xfId="907"/>
    <cellStyle name="60% - 强调文字颜色 1 2" xfId="908"/>
    <cellStyle name="常规 2 3 2" xfId="909"/>
    <cellStyle name="好_2009年一般性转移支付标准工资_奖励补助测算5.24冯铸 2 2_2016年6旬月报表(1)" xfId="910"/>
    <cellStyle name="好_1110洱源县 2 2_2016年旬月报表(1)" xfId="911"/>
    <cellStyle name="20% - 强调文字颜色 3 3" xfId="912"/>
    <cellStyle name="好_2007年检察院案件数 2 2" xfId="913"/>
    <cellStyle name="警告文本 2 2 2" xfId="914"/>
    <cellStyle name="20% - 强调文字颜色 4 2 2 3" xfId="915"/>
    <cellStyle name="强调文字颜色 1 2 2 2 2" xfId="916"/>
    <cellStyle name="60% - 强调文字颜色 3 4 2" xfId="917"/>
    <cellStyle name="20% - Accent3 2" xfId="918"/>
    <cellStyle name="Accent6 4" xfId="919"/>
    <cellStyle name="输入 9_社会保险基金预算调整表" xfId="920"/>
    <cellStyle name="好_0502通海县 2" xfId="921"/>
    <cellStyle name="60% - 强调文字颜色 3 9 2" xfId="922"/>
    <cellStyle name="样式 1" xfId="923"/>
    <cellStyle name="40% - Accent6 2 2" xfId="924"/>
    <cellStyle name="输出 3 3" xfId="925"/>
    <cellStyle name="60% - 强调文字颜色 2 2" xfId="926"/>
    <cellStyle name="常规 2 4 2" xfId="927"/>
    <cellStyle name="好_奖励补助测算5.23新 2 2_2016年旬月报表(1)" xfId="928"/>
    <cellStyle name="Accent5 - 40%" xfId="929"/>
    <cellStyle name="好_奖励补助测算5.24冯铸 2 2_2016年7旬月报表(1)" xfId="930"/>
    <cellStyle name="好_下半年禁毒办案经费分配2544.3万元" xfId="931"/>
    <cellStyle name="差 9" xfId="932"/>
    <cellStyle name="差_奖励补助测算5.23新 3_2016年6旬月报表(1)" xfId="933"/>
    <cellStyle name="强调文字颜色 4 2 2 3" xfId="934"/>
    <cellStyle name="_Book1_5" xfId="935"/>
    <cellStyle name="差_奖励补助测算5.22测试 2 2_2016年6旬月报表(1)" xfId="936"/>
    <cellStyle name="强调文字颜色 5 11" xfId="937"/>
    <cellStyle name="60% - 强调文字颜色 4 9 2" xfId="938"/>
    <cellStyle name="差_2009年一般性转移支付标准工资_地方配套按人均增幅控制8.30xl 2 2_2016年6旬月报表(1)" xfId="939"/>
    <cellStyle name="Accent4 - 20%" xfId="940"/>
    <cellStyle name="好_2009年一般性转移支付标准工资_~4190974 2" xfId="941"/>
    <cellStyle name="解释性文本 6" xfId="942"/>
    <cellStyle name="20% - 强调文字颜色 5 2 2" xfId="943"/>
    <cellStyle name="40% - 强调文字颜色 1 5 2" xfId="944"/>
    <cellStyle name="好_奖励补助测算5.22测试 3" xfId="945"/>
    <cellStyle name="20% - 强调文字颜色 3" xfId="946"/>
    <cellStyle name="强调文字颜色 2 3" xfId="947"/>
    <cellStyle name="检查单元格 2 2 3" xfId="948"/>
    <cellStyle name="后继超级链接 2" xfId="949"/>
    <cellStyle name="好_指标四 3_2016年6旬月报表(1)" xfId="950"/>
    <cellStyle name="强调文字颜色 2 8" xfId="951"/>
    <cellStyle name="好_0502通海县 3_2016年旬月报表(1)" xfId="952"/>
    <cellStyle name="差_业务工作量指标 3_2016年旬月报表(1)" xfId="953"/>
    <cellStyle name="强调文字颜色 1 2 3" xfId="954"/>
    <cellStyle name="好_指标四 2 2_2016年旬月报表(1)" xfId="955"/>
    <cellStyle name="好_M01-2(州市补助收入) 3" xfId="956"/>
    <cellStyle name="差_地方配套按人均增幅控制8.31（调整结案率后）xl 2 2_2016年7旬月报表(1)" xfId="957"/>
    <cellStyle name="差_2009年一般性转移支付标准工资_奖励补助测算7.25 (version 1) (version 1) 2" xfId="958"/>
    <cellStyle name="适中 3" xfId="959"/>
    <cellStyle name="强调文字颜色 1 5" xfId="960"/>
    <cellStyle name="好_奖励补助测算5.23新" xfId="961"/>
    <cellStyle name="差_1110洱源县 3" xfId="962"/>
    <cellStyle name="好_Book1_Book1 2" xfId="963"/>
    <cellStyle name="_20100326高清市院遂宁检察院1080P配置清单26日改" xfId="964"/>
    <cellStyle name="20% - 强调文字颜色 2 2 2 2 2" xfId="965"/>
    <cellStyle name="差" xfId="966"/>
    <cellStyle name="20% - 强调文字颜色 4 5 2" xfId="967"/>
    <cellStyle name="检查单元格" xfId="968"/>
    <cellStyle name="差_教育厅提供义务教育及高中教师人数（2009年1月6日） 3_2016年6旬月报表(1)" xfId="969"/>
    <cellStyle name="20% - 强调文字颜色 6 2 2 2" xfId="970"/>
    <cellStyle name="好_奖励补助测算7.25 (version 1) (version 1) 3" xfId="971"/>
    <cellStyle name="40% - 强调文字颜色 3 2_(融安县）2017年政府新增一般债券资金安排使用表" xfId="972"/>
    <cellStyle name="好_县级公安机关公用经费标准奖励测算方案（定稿） 3_2016年7旬月报表(1)" xfId="973"/>
    <cellStyle name="常规 2" xfId="974"/>
    <cellStyle name="警告文本 3 2" xfId="975"/>
    <cellStyle name="60% - Accent1 2 2" xfId="976"/>
    <cellStyle name="好_2009年一般性转移支付标准工资_奖励补助测算7.23 3_2016年旬月报表(1)" xfId="977"/>
    <cellStyle name="好_基础数据分析 2 2_2016年旬月报表(1)" xfId="978"/>
    <cellStyle name="好_2006年全省财力计算表（中央、决算） 3_2016年6旬月报表(1)" xfId="979"/>
    <cellStyle name="好_云南省2008年转移支付测算——州市本级考核部分及政策性测算 3_2016年旬月报表(1)" xfId="980"/>
    <cellStyle name="百分比 3 2" xfId="981"/>
    <cellStyle name="差_奖励补助测算7.25 4_2016年6旬月报表(1)" xfId="982"/>
    <cellStyle name="Accent6 - 40% 2" xfId="983"/>
    <cellStyle name="输入 6_社会保险基金预算调整表" xfId="984"/>
    <cellStyle name="Followed Hyperlink" xfId="985"/>
    <cellStyle name="强调文字颜色 1 3" xfId="986"/>
    <cellStyle name="差_2009年一般性转移支付标准工资_奖励补助测算5.22测试 2 2_2016年6旬月报表(1)" xfId="987"/>
    <cellStyle name="标题 1 9 2" xfId="988"/>
    <cellStyle name="计算 7_社会保险基金预算调整表" xfId="989"/>
    <cellStyle name="Accent2" xfId="990"/>
    <cellStyle name="60% - 强调文字颜色 3 2 2 2 2" xfId="991"/>
    <cellStyle name="好_桂投9月报统计局 3_2016年6旬月报表(1)" xfId="992"/>
    <cellStyle name="差_2006年水利统计指标统计表 3_2016年6旬月报表(1)" xfId="993"/>
    <cellStyle name="好_1110洱源县 3_2016年旬月报表(1)" xfId="994"/>
    <cellStyle name="20% - 强调文字颜色 2 2_(融安县）2017年政府新增一般债券资金安排使用表" xfId="995"/>
    <cellStyle name="警告文本 2 3" xfId="996"/>
    <cellStyle name="输入 5" xfId="997"/>
    <cellStyle name="好_~4190974 3_2016年7旬月报表(1)" xfId="998"/>
    <cellStyle name="差_2006年基础数据 2" xfId="999"/>
    <cellStyle name="40% - 强调文字颜色 2 7 2" xfId="1000"/>
    <cellStyle name="20% - 强调文字颜色 3 2 2" xfId="1001"/>
    <cellStyle name="强调文字颜色 1 9 2" xfId="1002"/>
    <cellStyle name="适中 7 2" xfId="1003"/>
    <cellStyle name="Input 2" xfId="1004"/>
    <cellStyle name="Mon閠aire_!!!GO" xfId="1005"/>
    <cellStyle name="Heading 2" xfId="1006"/>
    <cellStyle name="20% - 强调文字颜色 3 2" xfId="1007"/>
    <cellStyle name="好_2007年检察院案件数 3_2016年6旬月报表(1)" xfId="1008"/>
    <cellStyle name="_ET_STYLE_NoName_00__Book1_来宾市2011年下半年BT融资建设项目计划表201108081" xfId="1009"/>
    <cellStyle name="差_汇总 2 2_2016年7旬月报表(1)" xfId="1010"/>
    <cellStyle name="检查单元格 5" xfId="1011"/>
    <cellStyle name="60% - Accent4" xfId="1012"/>
    <cellStyle name="_Book1_4 2" xfId="1013"/>
    <cellStyle name="Accent4 - 40%" xfId="1014"/>
    <cellStyle name="60% - 强调文字颜色 4 5 2" xfId="1015"/>
    <cellStyle name="20% - Accent2" xfId="1016"/>
    <cellStyle name="Date" xfId="1017"/>
    <cellStyle name="差_2011.7" xfId="1018"/>
    <cellStyle name="差_M03 3_2016年7旬月报表(1)" xfId="1019"/>
    <cellStyle name="40% - 强调文字颜色 1 4" xfId="1020"/>
    <cellStyle name="标题 6 2" xfId="1021"/>
    <cellStyle name="差_奖励补助测算7.25 2 2_2016年6旬月报表(1)" xfId="1022"/>
    <cellStyle name="好_融资完成情况统计表 3" xfId="1023"/>
    <cellStyle name="好_05玉溪 2 2_2016年7旬月报表(1)" xfId="1024"/>
    <cellStyle name="好_奖励补助测算5.23新 2 2_2016年7旬月报表(1)" xfId="1025"/>
    <cellStyle name="60% - 强调文字颜色 3 6 2" xfId="1026"/>
    <cellStyle name="40% - 强调文字颜色 4 2 2 2" xfId="1027"/>
    <cellStyle name="差_汇总-县级财政报表附表 3_2016年旬月报表(1)" xfId="1028"/>
    <cellStyle name="40% - 强调文字颜色 6 3 2" xfId="1029"/>
    <cellStyle name="Accent5 - 20% 2" xfId="1030"/>
    <cellStyle name="20% - 强调文字颜色 6" xfId="1031"/>
    <cellStyle name="标题 3 4_社会保险基金预算调整表" xfId="1032"/>
    <cellStyle name="标题 1 3_社会保险基金预算调整表" xfId="1033"/>
    <cellStyle name="Accent2 - 20% 3" xfId="1034"/>
    <cellStyle name="差_530623_2006年县级财政报表附表 2" xfId="1035"/>
    <cellStyle name="40% - 强调文字颜色 6 5" xfId="1036"/>
    <cellStyle name="解释性文本 2 3" xfId="1037"/>
    <cellStyle name="好_汇总-县级财政报表附表" xfId="1038"/>
    <cellStyle name="输入 3 3" xfId="1039"/>
    <cellStyle name="检查单元格 2 2 2_社会保险基金预算调整表" xfId="1040"/>
    <cellStyle name="20% - 强调文字颜色 5" xfId="1041"/>
    <cellStyle name="差_卫生部门 2 2" xfId="1042"/>
    <cellStyle name="常规 4 4 2" xfId="1043"/>
    <cellStyle name="20% - 强调文字颜色 4 10 2" xfId="1044"/>
    <cellStyle name="好_下半年禁吸戒毒经费1000万元 2 2" xfId="1045"/>
    <cellStyle name="输出 3" xfId="1046"/>
    <cellStyle name="60% - 强调文字颜色 1 6" xfId="1047"/>
    <cellStyle name="差_2006年全省财力计算表（中央、决算） 2 2_2016年旬月报表(1)" xfId="1048"/>
    <cellStyle name="好_2017年地方财政预算表（国有资本经营部分）融安县" xfId="1049"/>
    <cellStyle name="输入 9 2" xfId="1050"/>
    <cellStyle name="标题 6" xfId="1051"/>
    <cellStyle name="标题 2 2 2_社会保险基金预算调整表" xfId="1052"/>
    <cellStyle name="差_业务工作量指标 2 2_2016年旬月报表(1)" xfId="1053"/>
    <cellStyle name="好_业务工作量指标 2" xfId="1054"/>
    <cellStyle name="40% - 强调文字颜色 4" xfId="1055"/>
    <cellStyle name="20% - 强调文字颜色 1 2" xfId="1056"/>
    <cellStyle name="好_奖励补助测算7.25 (version 1) (version 1) 2 2_2016年旬月报表(1)" xfId="1057"/>
    <cellStyle name="_ET_STYLE_NoName_00__来宾市2011年下半年BT融资建设项目计划表201108081" xfId="1058"/>
    <cellStyle name="链接单元格 8 2" xfId="1059"/>
    <cellStyle name="40% - 强调文字颜色 3 8" xfId="1060"/>
    <cellStyle name="Accent4 2" xfId="1061"/>
    <cellStyle name="20% - 强调文字颜色 5 8" xfId="1062"/>
    <cellStyle name="20% - 强调文字颜色 5 7 2" xfId="1063"/>
    <cellStyle name="差_~5676413 3_2016年6旬月报表(1)" xfId="1064"/>
    <cellStyle name="20% - Accent4" xfId="1065"/>
    <cellStyle name="差_Book1_Book1 3_2016年6旬月报表(1)" xfId="1066"/>
    <cellStyle name="_ET_STYLE_NoName_00__Book1_2" xfId="1067"/>
    <cellStyle name="差_2009年一般性转移支付标准工资 3_2016年7旬月报表(1)" xfId="1068"/>
    <cellStyle name="Accent2 - 20% 2 2" xfId="1069"/>
    <cellStyle name="标题 4 9" xfId="1070"/>
    <cellStyle name="差_2009年一般性转移支付标准工资_~5676413 3" xfId="1071"/>
    <cellStyle name="20% - 强调文字颜色 3 2 2 3" xfId="1072"/>
    <cellStyle name="差_县级公安机关公用经费标准奖励测算方案（定稿） 3_2016年6旬月报表(1)" xfId="1073"/>
    <cellStyle name="强调文字颜色 3 8 2" xfId="1074"/>
    <cellStyle name="好_2007年检察院案件数 2" xfId="1075"/>
    <cellStyle name="_少计债务情况表" xfId="1076"/>
    <cellStyle name="好_2009年一般性转移支付标准工资_奖励补助测算5.23新 2" xfId="1077"/>
    <cellStyle name="20% - Accent5 2" xfId="1078"/>
    <cellStyle name="60% - 强调文字颜色 4 3" xfId="1079"/>
    <cellStyle name="60% - 强调文字颜色 4 2 2 3" xfId="1080"/>
    <cellStyle name="差_Book1_工程建设管理台帐(7月） 2_2016年7旬月报表(1)" xfId="1081"/>
    <cellStyle name="60% - 强调文字颜色 4 2 3" xfId="1082"/>
    <cellStyle name="差_Book1_2011.7 3" xfId="1083"/>
    <cellStyle name="标题 10 2" xfId="1084"/>
    <cellStyle name="差_2009年一般性转移支付标准工资 3" xfId="1085"/>
    <cellStyle name="好_Book1_3 3_2016年6旬月报表(1)" xfId="1086"/>
    <cellStyle name="差_下半年禁毒办案经费分配2544.3万元" xfId="1087"/>
    <cellStyle name="好_1003牟定县" xfId="1088"/>
    <cellStyle name="差_2006年全省财力计算表（中央、决算）" xfId="1089"/>
    <cellStyle name="计算 6" xfId="1090"/>
    <cellStyle name="Check Cell 2_社会保险基金预算调整表" xfId="1091"/>
    <cellStyle name="60% - 强调文字颜色 2 2 3" xfId="1092"/>
    <cellStyle name="20% - 强调文字颜色 5 11" xfId="1093"/>
    <cellStyle name="好_2009年一般性转移支付标准工资_地方配套按人均增幅控制8.30一般预算平均增幅、人均可用财力平均增幅两次控制、社会治安系数调整、案件数调整xl 2" xfId="1094"/>
    <cellStyle name="强调文字颜色 3 9" xfId="1095"/>
    <cellStyle name="强调文字颜色 2 3 2" xfId="1096"/>
    <cellStyle name="链接单元格 2 3" xfId="1097"/>
    <cellStyle name="40% - 强调文字颜色 6 11" xfId="1098"/>
    <cellStyle name="好_0502通海县 2 2_2016年6旬月报表(1)" xfId="1099"/>
    <cellStyle name="60% - 强调文字颜色 4 7" xfId="1100"/>
    <cellStyle name="Accent6 - 60% 2 2" xfId="1101"/>
    <cellStyle name="好_2009年一般性转移支付标准工资_地方配套按人均增幅控制8.31（调整结案率后）xl 2 2" xfId="1102"/>
    <cellStyle name="Accent6 - 40% 2 2" xfId="1103"/>
    <cellStyle name="好_Book1" xfId="1104"/>
    <cellStyle name="Percent" xfId="1105"/>
    <cellStyle name="好_530623_2006年县级财政报表附表 3_2016年7旬月报表(1)" xfId="1106"/>
    <cellStyle name="标题" xfId="1107"/>
    <cellStyle name="好_2006年基础数据" xfId="1108"/>
    <cellStyle name="差_2009年一般性转移支付标准工资_奖励补助测算7.25 4" xfId="1109"/>
    <cellStyle name="_ET_STYLE_NoName_00__融资完成情况统计表" xfId="1110"/>
    <cellStyle name="好_0605石屏县 3_2016年旬月报表(1)" xfId="1111"/>
    <cellStyle name="差_Book1_3 2 2_2016年旬月报表(1)" xfId="1112"/>
    <cellStyle name="40% - 强调文字颜色 6 6 2" xfId="1113"/>
    <cellStyle name="汇总 6 2" xfId="1114"/>
    <cellStyle name="好_义务教育阶段教职工人数（教育厅提供最终） 2 2_2016年6旬月报表(1)" xfId="1115"/>
    <cellStyle name="20% - Accent5" xfId="1116"/>
    <cellStyle name="差 8" xfId="1117"/>
    <cellStyle name="差_2009年一般性转移支付标准工资_奖励补助测算5.22测试 2 2_2016年旬月报表(1)" xfId="1118"/>
    <cellStyle name="60% - 强调文字颜色 4 11" xfId="1119"/>
    <cellStyle name="好_汇总 3_2016年6旬月报表(1)" xfId="1120"/>
    <cellStyle name="20% - 强调文字颜色 2 4 2" xfId="1121"/>
    <cellStyle name="40% - Accent6 2" xfId="1122"/>
    <cellStyle name="标题 1 8" xfId="1123"/>
    <cellStyle name="好_财政供养人员 3_2016年6旬月报表(1)" xfId="1124"/>
    <cellStyle name="60% - 强调文字颜色 6 9 2" xfId="1125"/>
    <cellStyle name="好_县级公安机关公用经费标准奖励测算方案（定稿） 2 2_2016年6旬月报表(1)" xfId="1126"/>
    <cellStyle name="常规 5 2" xfId="1127"/>
    <cellStyle name="40% - Accent4 2" xfId="1128"/>
    <cellStyle name="Comma" xfId="1129"/>
    <cellStyle name="差_第五部分(才淼、饶永宏） 2 2_2016年旬月报表(1)" xfId="1130"/>
    <cellStyle name="好_2009年一般性转移支付标准工资_奖励补助测算5.23新 2 2_2016年6旬月报表(1)" xfId="1131"/>
    <cellStyle name="注释" xfId="1132"/>
    <cellStyle name="60% - 强调文字颜色 2 2 2 2" xfId="1133"/>
    <cellStyle name="好_工程建设管理台帐(7月） 2 2_2016年7旬月报表(1)" xfId="1134"/>
    <cellStyle name="60% - 强调文字颜色 6 2 3" xfId="1135"/>
    <cellStyle name="差_2006年全省财力计算表（中央、决算） 2" xfId="1136"/>
    <cellStyle name="40% - 强调文字颜色 4 9 2" xfId="1137"/>
    <cellStyle name="差_2006年水利统计指标统计表 2 2_2016年6旬月报表(1)" xfId="1138"/>
    <cellStyle name="40% - 强调文字颜色 4 5 2" xfId="1139"/>
    <cellStyle name="好_财政供养人员 2 2" xfId="1140"/>
    <cellStyle name="40% - 强调文字颜色 3 3 3" xfId="1141"/>
    <cellStyle name="百分比 4" xfId="1142"/>
    <cellStyle name="好_工程建设管理台帐(7月） 3_2016年旬月报表(1)" xfId="1143"/>
    <cellStyle name="好 3" xfId="1144"/>
    <cellStyle name="40% - Accent2 3" xfId="1145"/>
    <cellStyle name="20% - 强调文字颜色 3 5 2" xfId="1146"/>
    <cellStyle name="常规 3 6" xfId="1147"/>
    <cellStyle name="好_~4190974 2 2_2016年6旬月报表(1)" xfId="1148"/>
    <cellStyle name="60% - 强调文字颜色 3 10" xfId="1149"/>
    <cellStyle name="Accent5 2" xfId="1150"/>
    <cellStyle name="60% - Accent2 3" xfId="1151"/>
    <cellStyle name="差_00省级(定稿) 2 2_2016年6旬月报表(1)" xfId="1152"/>
    <cellStyle name="Currency" xfId="1153"/>
    <cellStyle name="日期" xfId="1154"/>
    <cellStyle name="差_2009年一般性转移支付标准工资_奖励补助测算7.23 2 2_2016年旬月报表(1)" xfId="1155"/>
    <cellStyle name="注释 2 3" xfId="1156"/>
    <cellStyle name="差 7" xfId="1157"/>
    <cellStyle name="差_奖励补助测算7.25 (version 1) (version 1) 3_2016年7旬月报表(1)" xfId="1158"/>
    <cellStyle name="好_~5676413 3_2016年7旬月报表(1)" xfId="1159"/>
    <cellStyle name="差 2 2" xfId="1160"/>
    <cellStyle name="标题 3 7 2" xfId="1161"/>
    <cellStyle name="Explanatory Text" xfId="1162"/>
    <cellStyle name="20% - 强调文字颜色 4 2 2 2" xfId="1163"/>
    <cellStyle name="60% - 强调文字颜色 1" xfId="1164"/>
    <cellStyle name="60% - 强调文字颜色 3 7" xfId="1165"/>
    <cellStyle name="60% - 强调文字颜色 1 2 3" xfId="1166"/>
    <cellStyle name="好_桂投9月报统计局 3_2016年7旬月报表(1)" xfId="1167"/>
    <cellStyle name="好_工程建设管理台帐(7月） 2 2_2016年旬月报表(1)" xfId="1168"/>
    <cellStyle name="20% - 强调文字颜色 4" xfId="1169"/>
    <cellStyle name="差_2009年一般性转移支付标准工资 2" xfId="1170"/>
    <cellStyle name="Check Cell 2" xfId="1171"/>
    <cellStyle name="20% - 强调文字颜色 6 5 2" xfId="1172"/>
    <cellStyle name="40% - 强调文字颜色 6" xfId="1173"/>
    <cellStyle name="差_2009年一般性转移支付标准工资_奖励补助测算5.24冯铸" xfId="1174"/>
    <cellStyle name="_ET_STYLE_NoName_00__附件1：基数核对表" xfId="1175"/>
    <cellStyle name="差_00省级(打印) 3_2016年6旬月报表(1)" xfId="1176"/>
    <cellStyle name="Accent4 - 60%" xfId="1177"/>
    <cellStyle name="60% - 强调文字颜色 2 7 2" xfId="1178"/>
    <cellStyle name="Accent3 - 20% 3" xfId="1179"/>
    <cellStyle name="差_05玉溪 3_2016年旬月报表(1)" xfId="1180"/>
    <cellStyle name="40% - 强调文字颜色 3 10" xfId="1181"/>
    <cellStyle name="好_05玉溪 3" xfId="1182"/>
    <cellStyle name="差_下半年禁吸戒毒经费1000万元 3_2016年6旬月报表(1)" xfId="1183"/>
    <cellStyle name="Accent1 4" xfId="1184"/>
    <cellStyle name="链接单元格" xfId="1185"/>
    <cellStyle name="好_2009年一般性转移支付标准工资_~5676413 3" xfId="1186"/>
    <cellStyle name="差_Book1_2011.7" xfId="1187"/>
    <cellStyle name="60% - 强调文字颜色 4 2" xfId="1188"/>
    <cellStyle name="40% - 强调文字颜色 2 11" xfId="1189"/>
    <cellStyle name="标题 1 5_社会保险基金预算调整表" xfId="1190"/>
    <cellStyle name="常规 2 6 2" xfId="1191"/>
    <cellStyle name="60% - 强调文字颜色 4 2 2 2 2" xfId="1192"/>
    <cellStyle name="好_教育厅提供义务教育及高中教师人数（2009年1月6日）" xfId="1193"/>
    <cellStyle name="60% - 强调文字颜色 4" xfId="1194"/>
    <cellStyle name="常规 2 6" xfId="1195"/>
    <cellStyle name="好_2006年基础数据 3_2016年旬月报表(1)" xfId="1196"/>
    <cellStyle name="差_Book1_2011.7 2" xfId="1197"/>
    <cellStyle name="40% - 强调文字颜色 6 2_(融安县）2017年政府新增一般债券资金安排使用表" xfId="1198"/>
    <cellStyle name="强调文字颜色 5 4" xfId="1199"/>
    <cellStyle name="计算 3 3" xfId="1200"/>
    <cellStyle name="6mal" xfId="1201"/>
    <cellStyle name="输出 2_(融安县）2017年政府新增一般债券资金安排使用表" xfId="1202"/>
    <cellStyle name="20% - 强调文字颜色 4 6" xfId="1203"/>
    <cellStyle name="好_2008云南省分县市中小学教职工统计表（教育厅提供） 2 2" xfId="1204"/>
    <cellStyle name="60% - 强调文字颜色 3" xfId="1205"/>
    <cellStyle name="好_2009年一般性转移支付标准工资 3_2016年6旬月报表(1)" xfId="1206"/>
    <cellStyle name="差_教师绩效工资测算表（离退休按各地上报数测算）2009年1月1日 2" xfId="1207"/>
    <cellStyle name="常规 2 5" xfId="1208"/>
    <cellStyle name="好_00省级(打印) 3_2016年7旬月报表(1)" xfId="1209"/>
    <cellStyle name="_ET_STYLE_NoName_00__Book1_1_来宾市2011年下半年BT融资建设项目计划表201108081" xfId="1210"/>
    <cellStyle name="Accent1 - 20% 2" xfId="1211"/>
    <cellStyle name="差_2009年一般性转移支付标准工资_地方配套按人均增幅控制8.31（调整结案率后）xl 3" xfId="1212"/>
    <cellStyle name="60% - 强调文字颜色 6 5 2" xfId="1213"/>
    <cellStyle name="Millares_96 Risk" xfId="1214"/>
    <cellStyle name="40% - 强调文字颜色 1 8 2" xfId="1215"/>
    <cellStyle name="好 10 2" xfId="1216"/>
    <cellStyle name="适中" xfId="1217"/>
    <cellStyle name="Title 2" xfId="1218"/>
    <cellStyle name="好_Book1_2011.7 3_2016年6旬月报表(1)" xfId="1219"/>
    <cellStyle name="60% - 强调文字颜色 2 9 2" xfId="1220"/>
    <cellStyle name="检查单元格 10 2" xfId="1221"/>
    <cellStyle name="好_2009年一般性转移支付标准工资_地方配套按人均增幅控制8.31（调整结案率后）xl 2 2_2016年6旬月报表(1)" xfId="1222"/>
    <cellStyle name="差_2009年一般性转移支付标准工资_~4190974 3_2016年旬月报表(1)" xfId="1223"/>
    <cellStyle name="40% - Accent5 2 2" xfId="1224"/>
    <cellStyle name="标题 13" xfId="1225"/>
    <cellStyle name="20% - 强调文字颜色 3 2 3" xfId="1226"/>
    <cellStyle name="60% - 强调文字颜色 1 9" xfId="1227"/>
    <cellStyle name="输出 6" xfId="1228"/>
    <cellStyle name="Accent1 2" xfId="1229"/>
    <cellStyle name="常规 4 8 2" xfId="1230"/>
    <cellStyle name="差_2011.7 2_2016年旬月报表(1)" xfId="1231"/>
    <cellStyle name="差_融资完成情况统计表 3_2016年7旬月报表(1)" xfId="1232"/>
    <cellStyle name="常规 7 2" xfId="1233"/>
    <cellStyle name="Input 5" xfId="1234"/>
    <cellStyle name="好_Book1_1_2011.7 2 2" xfId="1235"/>
    <cellStyle name="差_2009年一般性转移支付标准工资_~4190974 2 2_2016年旬月报表(1)" xfId="1236"/>
    <cellStyle name="40% - 强调文字颜色 1" xfId="1237"/>
    <cellStyle name="Accent6 - 20%" xfId="1238"/>
    <cellStyle name="好_2009年一般性转移支付标准工资_奖励补助测算7.23 2 2_2016年7旬月报表(1)" xfId="1239"/>
    <cellStyle name="差_工程建设管理台帐(7月） 2" xfId="1240"/>
    <cellStyle name="强调文字颜色 2 2 2 2" xfId="1241"/>
    <cellStyle name="差_2006年全省财力计算表（中央、决算） 2 2_2016年7旬月报表(1)" xfId="1242"/>
    <cellStyle name="Good 2" xfId="1243"/>
    <cellStyle name="差_2006年基础数据 3_2016年旬月报表(1)" xfId="1244"/>
    <cellStyle name="20% - 强调文字颜色 4 9 2" xfId="1245"/>
    <cellStyle name="好_00省级(打印) 2" xfId="1246"/>
    <cellStyle name="60% - 强调文字颜色 6 3" xfId="1247"/>
    <cellStyle name="20% - 强调文字颜色 1 2 2" xfId="1248"/>
    <cellStyle name="常规_2016年财政收支预算1－10表 (1)" xfId="1249"/>
    <cellStyle name="差_2007年检察院案件数 2 2_2016年7旬月报表(1)" xfId="1250"/>
    <cellStyle name="Currency [0]" xfId="1251"/>
    <cellStyle name="e鯪9Y_x000B_" xfId="1252"/>
    <cellStyle name="gcd_Book1" xfId="1253"/>
    <cellStyle name="40% - 强调文字颜色 6 7 2" xfId="1254"/>
    <cellStyle name="链接单元格 2 2_社会保险基金预算调整表" xfId="1255"/>
    <cellStyle name="Accent2 - 40% 2" xfId="1256"/>
    <cellStyle name="t_HVAC Equipment (3)_社会保险基金预算调整表" xfId="1257"/>
    <cellStyle name="好_检验表（调整后） 2" xfId="1258"/>
    <cellStyle name="20% - 强调文字颜色 6 8" xfId="1259"/>
    <cellStyle name="适中 3 2 2" xfId="1260"/>
    <cellStyle name="好_奖励补助测算5.23新 2 2" xfId="1261"/>
    <cellStyle name="20% - 强调文字颜色 5 8 2" xfId="1262"/>
    <cellStyle name="Accent4 2 2" xfId="1263"/>
    <cellStyle name="40% - 强调文字颜色 2" xfId="1264"/>
    <cellStyle name="差_530623_2006年县级财政报表附表 2 2_2016年旬月报表(1)" xfId="1265"/>
    <cellStyle name="20% - 强调文字颜色 1 3 3" xfId="1266"/>
    <cellStyle name="差_2008云南省分县市中小学教职工统计表（教育厅提供） 3_2016年旬月报表(1)" xfId="1267"/>
    <cellStyle name="强调文字颜色 3 6" xfId="1268"/>
    <cellStyle name="差_2009年一般性转移支付标准工资_地方配套按人均增幅控制8.31（调整结案率后）xl 2 2_2016年6旬月报表(1)" xfId="1269"/>
    <cellStyle name="差_业务工作量指标 3_2016年6旬月报表(1)" xfId="1270"/>
    <cellStyle name="差 4 2" xfId="1271"/>
    <cellStyle name="标题 3 2 2_社会保险基金预算调整表" xfId="1272"/>
    <cellStyle name="好_地方配套按人均增幅控制8.31（调整结案率后）xl 3_2016年6旬月报表(1)" xfId="1273"/>
    <cellStyle name="20% - 强调文字颜色 3 3 3" xfId="1274"/>
    <cellStyle name="Accent2 2" xfId="1275"/>
    <cellStyle name="差_00省级(定稿)" xfId="1276"/>
    <cellStyle name="20% - 强调文字颜色 5 5 2" xfId="1277"/>
    <cellStyle name="好_2009年一般性转移支付标准工资_~5676413 2 2" xfId="1278"/>
    <cellStyle name="20% - 强调文字颜色 3 8" xfId="1279"/>
    <cellStyle name="差_2009年一般性转移支付标准工资_不用软件计算9.1不考虑经费管理评价xl 2 2_2016年旬月报表(1)" xfId="1280"/>
    <cellStyle name="20% - 强调文字颜色 4 5" xfId="1281"/>
    <cellStyle name="60% - 强调文字颜色 5 7 2" xfId="1282"/>
    <cellStyle name="20% - 强调文字颜色 4 3 2" xfId="1283"/>
    <cellStyle name="好_2009年一般性转移支付标准工资_奖励补助测算7.25 2 2_2016年旬月报表(1)" xfId="1284"/>
    <cellStyle name="_Book1_3" xfId="1285"/>
    <cellStyle name="好_教育厅提供义务教育及高中教师人数（2009年1月6日） 3_2016年7旬月报表(1)" xfId="1286"/>
    <cellStyle name="60% - 强调文字颜色 3 3 2" xfId="1287"/>
    <cellStyle name="好_奖励补助测算5.24冯铸 3_2016年6旬月报表(1)" xfId="1288"/>
    <cellStyle name="40% - Accent6 3" xfId="1289"/>
    <cellStyle name="20% - 强调文字颜色 3 9 2" xfId="1290"/>
    <cellStyle name="40% - Accent3" xfId="1291"/>
    <cellStyle name="60% - 强调文字颜色 6 8" xfId="1292"/>
    <cellStyle name="Output 3" xfId="1293"/>
    <cellStyle name="20% - 强调文字颜色 4 11" xfId="1294"/>
    <cellStyle name="好_下半年禁吸戒毒经费1000万元 3" xfId="1295"/>
    <cellStyle name="60% - 强调文字颜色 3 2 2 3" xfId="1296"/>
    <cellStyle name="差_0605石屏县 2 2" xfId="1297"/>
    <cellStyle name="好_11大理 3_2016年6旬月报表(1)" xfId="1298"/>
    <cellStyle name="Accent6 2" xfId="1299"/>
    <cellStyle name="好_~5676413 2" xfId="1300"/>
    <cellStyle name="好_2009年一般性转移支付标准工资_地方配套按人均增幅控制8.31（调整结案率后）xl 2" xfId="1301"/>
    <cellStyle name="差_0605石屏县 3" xfId="1302"/>
    <cellStyle name="差_高中教师人数（教育厅1.6日提供） 3" xfId="1303"/>
    <cellStyle name="差_奖励补助测算5.22测试 2 2_2016年7旬月报表(1)" xfId="1304"/>
    <cellStyle name="好_Book1_1_来宾市2011年下半年BT融资建设项目计划表201108081 2 2" xfId="1305"/>
    <cellStyle name="差_奖励补助测算7.23 3_2016年旬月报表(1)" xfId="1306"/>
    <cellStyle name="计算 3 2_社会保险基金预算调整表" xfId="1307"/>
    <cellStyle name="60% - 强调文字颜色 5 2 2 2" xfId="1308"/>
    <cellStyle name="差_地方配套按人均增幅控制8.30xl 2" xfId="1309"/>
    <cellStyle name="差_教育厅提供义务教育及高中教师人数（2009年1月6日）" xfId="1310"/>
    <cellStyle name="差_奖励补助测算5.23新 2" xfId="1311"/>
    <cellStyle name="好_地方配套按人均增幅控制8.31（调整结案率后）xl 2" xfId="1312"/>
    <cellStyle name="输出 2 2" xfId="1313"/>
    <cellStyle name="60% - 强调文字颜色 1 5 2" xfId="1314"/>
    <cellStyle name="标题 3" xfId="1315"/>
    <cellStyle name="差_奖励补助测算5.22测试 2" xfId="1316"/>
    <cellStyle name="标题 1 5 2" xfId="1317"/>
    <cellStyle name="Accent5_公安安全支出补充表5.14" xfId="1318"/>
    <cellStyle name="好_2009年一般性转移支付标准工资_地方配套按人均增幅控制8.30xl 2 2_2016年7旬月报表(1)" xfId="1319"/>
    <cellStyle name="Neutral 2 2" xfId="1320"/>
    <cellStyle name="60% - 强调文字颜色 2 9" xfId="1321"/>
    <cellStyle name="链接单元格 3_社会保险基金预算调整表" xfId="1322"/>
    <cellStyle name="_ET_STYLE_NoName_00__Sheet3" xfId="1323"/>
    <cellStyle name="常规 4" xfId="1324"/>
    <cellStyle name="Accent2 - 60% 2" xfId="1325"/>
    <cellStyle name="差_2009年一般性转移支付标准工资_奖励补助测算7.25 4_2016年6旬月报表(1)" xfId="1326"/>
    <cellStyle name="差_Book1_工程建设管理台帐(7月） 2_2016年6旬月报表(1)" xfId="1327"/>
    <cellStyle name="好_00省级(定稿) 3_2016年旬月报表(1)" xfId="1328"/>
    <cellStyle name="标题 4" xfId="1329"/>
    <cellStyle name="差_奖励补助测算5.22测试 3" xfId="1330"/>
    <cellStyle name="常规 4 7 2" xfId="1331"/>
    <cellStyle name="输入 2 2_社会保险基金预算调整表" xfId="1332"/>
    <cellStyle name="40% - Accent6" xfId="1333"/>
    <cellStyle name="常规 2 9 2" xfId="1334"/>
    <cellStyle name="差_汇总 2 2_2016年旬月报表(1)" xfId="1335"/>
    <cellStyle name="标题 1 6" xfId="1336"/>
    <cellStyle name="Accent5 2 2" xfId="1337"/>
    <cellStyle name="60% - 强调文字颜色 3 10 2" xfId="1338"/>
    <cellStyle name="20% - 强调文字颜色 6 8 2" xfId="1339"/>
    <cellStyle name="40% - 强调文字颜色 4 3 3" xfId="1340"/>
    <cellStyle name="好_1110洱源县 2 2_2016年7旬月报表(1)" xfId="1341"/>
    <cellStyle name="好_指标四 2 2_2016年7旬月报表(1)" xfId="1342"/>
    <cellStyle name="差_Book1_1_来宾市2011年下半年BT融资建设项目计划表201108081" xfId="1343"/>
    <cellStyle name="60% - 强调文字颜色 4 4" xfId="1344"/>
    <cellStyle name="60% - 强调文字颜色 6" xfId="1345"/>
    <cellStyle name="常规 2 8" xfId="1346"/>
    <cellStyle name="好_2009年一般性转移支付标准工资_奖励补助测算7.25 4_2016年7旬月报表(1)" xfId="1347"/>
    <cellStyle name="标题 4 8" xfId="1348"/>
    <cellStyle name="差_Book2 3_2016年6旬月报表(1)" xfId="1349"/>
    <cellStyle name="差_2009年一般性转移支付标准工资_奖励补助测算5.23新 3_2016年旬月报表(1)" xfId="1350"/>
    <cellStyle name="好_2007年人员分部门统计表 2" xfId="1351"/>
    <cellStyle name="20% - 强调文字颜色 4 3 3" xfId="1352"/>
    <cellStyle name="强调文字颜色 4" xfId="1353"/>
    <cellStyle name="好_2009年一般性转移支付标准工资_奖励补助测算7.23 2" xfId="1354"/>
    <cellStyle name="差_1110洱源县 2 2_2016年6旬月报表(1)" xfId="1355"/>
    <cellStyle name="好_桂投9月报统计局 2 2" xfId="1356"/>
    <cellStyle name="40% - 强调文字颜色 2 6 2" xfId="1357"/>
    <cellStyle name="差_03昭通 3_2016年6旬月报表(1)" xfId="1358"/>
    <cellStyle name="好_2007年政法部门业务指标 2 2_2016年旬月报表(1)" xfId="1359"/>
    <cellStyle name="差_卫生部门 2 2_2016年7旬月报表(1)" xfId="1360"/>
    <cellStyle name="常规 2 2_（融安）2017年财政收支预算1－10表 (1.13)" xfId="1361"/>
    <cellStyle name="差_云南省2008年中小学教职工情况（教育厅提供20090101加工整理） 2 2_2016年7旬月报表(1)" xfId="1362"/>
    <cellStyle name="差_业务工作量指标" xfId="1363"/>
    <cellStyle name="20% - 强调文字颜色 5 3" xfId="1364"/>
    <cellStyle name="差_云南省2008年转移支付测算——州市本级考核部分及政策性测算 2 2_2016年7旬月报表(1)" xfId="1365"/>
    <cellStyle name="差_Book1_融资完成情况统计表 2_2016年7旬月报表(1)" xfId="1366"/>
    <cellStyle name="计算 2 2_社会保险基金预算调整表" xfId="1367"/>
    <cellStyle name="好_2007年人员分部门统计表 2 2_2016年7旬月报表(1)" xfId="1368"/>
    <cellStyle name="好_地方配套按人均增幅控制8.30xl 3" xfId="1369"/>
    <cellStyle name="强调文字颜色 1 10" xfId="1370"/>
    <cellStyle name="_ET_STYLE_NoName_00__Book1_1_2011.7" xfId="1371"/>
    <cellStyle name="Check Cell 3" xfId="1372"/>
    <cellStyle name="Input 2_社会保险基金预算调整表" xfId="1373"/>
    <cellStyle name="差_2007年人员分部门统计表 2 2_2016年旬月报表(1)" xfId="1374"/>
    <cellStyle name="标题 2" xfId="1375"/>
    <cellStyle name="差_地方配套按人均增幅控制8.30一般预算平均增幅、人均可用财力平均增幅两次控制、社会治安系数调整、案件数调整xl 3_2016年6旬月报表(1)" xfId="1376"/>
    <cellStyle name="差_Book1_1 2_2016年旬月报表(1)" xfId="1377"/>
    <cellStyle name="60% - 强调文字颜色 2 6" xfId="1378"/>
    <cellStyle name="差_2009年一般性转移支付标准工资_奖励补助测算5.23新 2" xfId="1379"/>
    <cellStyle name="差_融资完成情况统计表 2" xfId="1380"/>
    <cellStyle name="60% - 强调文字颜色 3 7 2" xfId="1381"/>
    <cellStyle name="好_汇总 2" xfId="1382"/>
    <cellStyle name="警告文本 2" xfId="1383"/>
    <cellStyle name="20% - Accent6 2" xfId="1384"/>
    <cellStyle name="好_教育厅提供义务教育及高中教师人数（2009年1月6日） 3_2016年旬月报表(1)" xfId="1385"/>
    <cellStyle name="差_530629_2006年县级财政报表附表" xfId="1386"/>
    <cellStyle name="Accent1 - 60% 2 2" xfId="1387"/>
    <cellStyle name="Accent1 3" xfId="1388"/>
    <cellStyle name="40% - 强调文字颜色 2 2 2" xfId="1389"/>
    <cellStyle name="好_Book1_1_2011.7 2 2_2016年7旬月报表(1)" xfId="1390"/>
    <cellStyle name="Heading 2 2" xfId="1391"/>
    <cellStyle name="40% - 强调文字颜色 6 2 3" xfId="1392"/>
    <cellStyle name="Input 2 2" xfId="1393"/>
    <cellStyle name="输出 9_社会保险基金预算调整表" xfId="1394"/>
    <cellStyle name="差_2006年在职人员情况 2 2_2016年旬月报表(1)" xfId="1395"/>
    <cellStyle name="Accent5 - 40% 2 2" xfId="1396"/>
    <cellStyle name="差_2008云南省分县市中小学教职工统计表（教育厅提供） 3_2016年7旬月报表(1)" xfId="1397"/>
    <cellStyle name="20% - Accent3 3" xfId="1398"/>
    <cellStyle name="汇总 4_社会保险基金预算调整表" xfId="1399"/>
    <cellStyle name="千位分隔 5 2" xfId="1400"/>
    <cellStyle name="20% - 强调文字颜色 4 7 2" xfId="1401"/>
    <cellStyle name="Header1" xfId="1402"/>
    <cellStyle name="计算" xfId="1403"/>
    <cellStyle name="差_云南省2008年转移支付测算——州市本级考核部分及政策性测算 3" xfId="1404"/>
    <cellStyle name="60% - 强调文字颜色 5 5" xfId="1405"/>
    <cellStyle name="强调文字颜色 2 3 3" xfId="1406"/>
    <cellStyle name="40% - 强调文字颜色 2 10 2" xfId="1407"/>
    <cellStyle name="好_地方配套按人均增幅控制8.30xl 2" xfId="1408"/>
    <cellStyle name="好_0502通海县 3_2016年7旬月报表(1)" xfId="1409"/>
    <cellStyle name="差_三季度－表二 3_2016年6旬月报表(1)" xfId="1410"/>
    <cellStyle name="标题 1 6_社会保险基金预算调整表" xfId="1411"/>
    <cellStyle name="差_奖励补助测算7.25 2 2_2016年7旬月报表(1)" xfId="1412"/>
    <cellStyle name="20% - 强调文字颜色 5 4" xfId="1413"/>
    <cellStyle name="强调文字颜色 4 3 2 2" xfId="1414"/>
    <cellStyle name="计算 2 2 2 2" xfId="1415"/>
    <cellStyle name="Accent1" xfId="1416"/>
    <cellStyle name="Calculation 2 2" xfId="1417"/>
    <cellStyle name="差_2006年全省财力计算表（中央、决算） 3_2016年7旬月报表(1)" xfId="1418"/>
    <cellStyle name="20% - 强调文字颜色 2 4" xfId="1419"/>
    <cellStyle name="_ET_STYLE_NoName_00_" xfId="1420"/>
    <cellStyle name="差_教师绩效工资测算表（离退休按各地上报数测算）2009年1月1日" xfId="1421"/>
    <cellStyle name="差_高中教师人数（教育厅1.6日提供） 3_2016年7旬月报表(1)" xfId="1422"/>
    <cellStyle name="差_15年预算总表(3.25）" xfId="1423"/>
    <cellStyle name="差 5 2" xfId="1424"/>
    <cellStyle name="40% - 强调文字颜色 6 5 2" xfId="1425"/>
    <cellStyle name="差_2009年一般性转移支付标准工资_不用软件计算9.1不考虑经费管理评价xl 3" xfId="1426"/>
    <cellStyle name="差_2009年一般性转移支付标准工资_奖励补助测算7.23 3_2016年7旬月报表(1)" xfId="1427"/>
    <cellStyle name="好_三季度－表二 3" xfId="1428"/>
    <cellStyle name="40% - 强调文字颜色 1 7" xfId="1429"/>
    <cellStyle name="差_~4190974 3_2016年7旬月报表(1)" xfId="1430"/>
    <cellStyle name="链接单元格 7 2" xfId="1431"/>
    <cellStyle name="40% - 强调文字颜色 2 8" xfId="1432"/>
    <cellStyle name="20% - 强调文字颜色 4 10" xfId="1433"/>
    <cellStyle name="好_卫生部门 3" xfId="1434"/>
    <cellStyle name="好_下半年禁吸戒毒经费1000万元 2" xfId="1435"/>
    <cellStyle name="20% - 强调文字颜色 2 7" xfId="1436"/>
    <cellStyle name="适中 6 2" xfId="1437"/>
    <cellStyle name="强调文字颜色 1 8 2" xfId="1438"/>
    <cellStyle name="差_三季度－表二 2 2_2016年6旬月报表(1)" xfId="1439"/>
    <cellStyle name="40% - 强调文字颜色 1 3 2" xfId="1440"/>
    <cellStyle name="40% - 强调文字颜色 5 7" xfId="1441"/>
    <cellStyle name="60% - Accent1" xfId="1442"/>
    <cellStyle name="好_2009年一般性转移支付标准工资_奖励补助测算5.24冯铸 3" xfId="1443"/>
    <cellStyle name="60% - 强调文字颜色 2 4" xfId="1444"/>
    <cellStyle name="差_00省级(打印) 3_2016年旬月报表(1)" xfId="1445"/>
    <cellStyle name="好_下半年禁吸戒毒经费1000万元 3_2016年7旬月报表(1)" xfId="1446"/>
    <cellStyle name="差_第五部分(才淼、饶永宏） 2 2_2016年7旬月报表(1)" xfId="1447"/>
    <cellStyle name="60% - 强调文字颜色 5 11" xfId="1448"/>
    <cellStyle name="20% - 强调文字颜色 2 9 2" xfId="1449"/>
    <cellStyle name="差_业务工作量指标 2 2_2016年6旬月报表(1)" xfId="1450"/>
    <cellStyle name="20% - 强调文字颜色 2 3 3" xfId="1451"/>
    <cellStyle name="Accent1 - 20%" xfId="1452"/>
    <cellStyle name="好_2009年一般性转移支付标准工资_奖励补助测算7.23 2 2_2016年6旬月报表(1)" xfId="1453"/>
    <cellStyle name="20% - 强调文字颜色 3 6" xfId="1454"/>
    <cellStyle name="20% - Accent1" xfId="1455"/>
    <cellStyle name="60% - 强调文字颜色 3 3" xfId="1456"/>
    <cellStyle name="差_Book1_2011.7 3_2016年7旬月报表(1)" xfId="1457"/>
    <cellStyle name="Neutral 3" xfId="1458"/>
    <cellStyle name="标题 11 2" xfId="1459"/>
    <cellStyle name="20% - Accent1 2 2" xfId="1460"/>
    <cellStyle name="Total" xfId="1461"/>
    <cellStyle name="60% - 强调文字颜色 2 2_(融安县）2017年政府新增一般债券资金安排使用表" xfId="1462"/>
    <cellStyle name="好_2009年一般性转移支付标准工资_~5676413 3_2016年6旬月报表(1)" xfId="1463"/>
    <cellStyle name="好_下半年禁毒办案经费分配2544.3万元 2" xfId="1464"/>
    <cellStyle name="好_2009年一般性转移支付标准工资_地方配套按人均增幅控制8.30xl 3_2016年7旬月报表(1)" xfId="1465"/>
    <cellStyle name="60% - 强调文字颜色 3 3 2 2" xfId="1466"/>
    <cellStyle name="输出 4" xfId="1467"/>
    <cellStyle name="60% - 强调文字颜色 1 7" xfId="1468"/>
    <cellStyle name="20% - 强调文字颜色 2 3 2" xfId="1469"/>
    <cellStyle name="40% - 强调文字颜色 5 4" xfId="1470"/>
    <cellStyle name="40% - Accent3 2" xfId="1471"/>
    <cellStyle name="Accent6 - 40% 3" xfId="1472"/>
    <cellStyle name="差_下半年禁吸戒毒经费1000万元" xfId="1473"/>
    <cellStyle name="差_0502通海县" xfId="1474"/>
    <cellStyle name="差_2009年一般性转移支付标准工资 3_2016年6旬月报表(1)" xfId="1475"/>
    <cellStyle name="差_融资完成情况统计表" xfId="1476"/>
    <cellStyle name="好_收支表 2015年社会保险基金决算_融安县财政局 农保" xfId="1477"/>
    <cellStyle name="差_奖励补助测算5.22测试" xfId="1478"/>
    <cellStyle name="40% - 强调文字颜色 3 8 2" xfId="1479"/>
    <cellStyle name="适中 9 2" xfId="1480"/>
    <cellStyle name="60% - 强调文字颜色 6 7" xfId="1481"/>
    <cellStyle name="Output 2" xfId="1482"/>
    <cellStyle name="40% - Accent2" xfId="1483"/>
    <cellStyle name="差_2006年水利统计指标统计表" xfId="1484"/>
    <cellStyle name="差_云南省2008年转移支付测算——州市本级考核部分及政策性测算 3_2016年6旬月报表(1)" xfId="1485"/>
    <cellStyle name="콤마 [0]_BOILER-CO1" xfId="1486"/>
    <cellStyle name="强调文字颜色 6 2 2" xfId="1487"/>
    <cellStyle name="差_2006年分析表" xfId="1488"/>
    <cellStyle name="Accent6 2 2" xfId="1489"/>
    <cellStyle name="标题 2 4_社会保险基金预算调整表" xfId="1490"/>
    <cellStyle name="差_2009年一般性转移支付标准工资_地方配套按人均增幅控制8.30一般预算平均增幅、人均可用财力平均增幅两次控制、社会治安系数调整、案件数调整xl 2 2_2016年6旬月报表(1)" xfId="1491"/>
    <cellStyle name="差_来宾市2011年下半年BT融资建设项目计划表201108081 3_2016年6旬月报表(1)" xfId="1492"/>
    <cellStyle name="40% - 强调文字颜色 6 10 2" xfId="1493"/>
    <cellStyle name="20% - 强调文字颜色 2 9" xfId="1494"/>
    <cellStyle name="链接单元格 2 2 2" xfId="1495"/>
    <cellStyle name="输出 5_社会保险基金预算调整表" xfId="1496"/>
    <cellStyle name="差_奖励补助测算7.25 4_2016年旬月报表(1)" xfId="1497"/>
    <cellStyle name="差_奖励补助测算7.25 5_2016年6旬月报表(1)" xfId="1498"/>
    <cellStyle name="千位分隔_2015年财政收支预算1－10表" xfId="1499"/>
    <cellStyle name="好_高中教师人数（教育厅1.6日提供） 3_2016年旬月报表(1)" xfId="1500"/>
    <cellStyle name="差_丽江汇总" xfId="1501"/>
    <cellStyle name="汇总 3_社会保险基金预算调整表" xfId="1502"/>
    <cellStyle name="60% - 强调文字颜色 3 5 2" xfId="1503"/>
    <cellStyle name="差_高中教师人数（教育厅1.6日提供） 2 2" xfId="1504"/>
    <cellStyle name="差_指标四 3_2016年7旬月报表(1)" xfId="1505"/>
    <cellStyle name="20% - Accent4 2" xfId="1506"/>
    <cellStyle name="强调文字颜色 4 7" xfId="1507"/>
    <cellStyle name="好_0605石屏县 3_2016年7旬月报表(1)" xfId="1508"/>
    <cellStyle name="强调文字颜色 5 7 2" xfId="1509"/>
    <cellStyle name="差_奖励补助测算5.24冯铸" xfId="1510"/>
    <cellStyle name="标题 4 7" xfId="1511"/>
    <cellStyle name="Accent3 5" xfId="1512"/>
    <cellStyle name="好_5334_2006年迪庆县级财政报表附表" xfId="1513"/>
    <cellStyle name="60% - 强调文字颜色 5 2_(融安县）2017年政府新增一般债券资金安排使用表" xfId="1514"/>
    <cellStyle name="好_Book1_工程建设管理台帐(7月） 2_2016年旬月报表(1)" xfId="1515"/>
    <cellStyle name="40% - 强调文字颜色 3 9 2" xfId="1516"/>
    <cellStyle name="常规 2 2 3" xfId="1517"/>
    <cellStyle name="差_奖励补助测算7.25 (version 1) (version 1) 2" xfId="1518"/>
    <cellStyle name="好_汇总-县级财政报表附表 3_2016年旬月报表(1)" xfId="1519"/>
    <cellStyle name="百分比 3 3" xfId="1520"/>
    <cellStyle name="Accent6 - 60% 3" xfId="1521"/>
    <cellStyle name="汇总 8_社会保险基金预算调整表" xfId="1522"/>
    <cellStyle name="20% - Accent2 3" xfId="1523"/>
    <cellStyle name="好_汇总 3_2016年旬月报表(1)" xfId="1524"/>
    <cellStyle name="强调文字颜色 1 9" xfId="1525"/>
    <cellStyle name="Input" xfId="1526"/>
    <cellStyle name="适中 7" xfId="1527"/>
    <cellStyle name="好_2009年一般性转移支付标准工资_~5676413 2 2_2016年旬月报表(1)" xfId="1528"/>
    <cellStyle name="差_县级公安机关公用经费标准奖励测算方案（定稿） 3_2016年7旬月报表(1)" xfId="1529"/>
    <cellStyle name="百分比 3" xfId="1530"/>
    <cellStyle name="差_义务教育阶段教职工人数（教育厅提供最终） 3_2016年7旬月报表(1)" xfId="1531"/>
    <cellStyle name="20% - 强调文字颜色 6 3" xfId="1532"/>
    <cellStyle name="差_业务工作量指标 2" xfId="1533"/>
    <cellStyle name="20% - 强调文字颜色 5 3 2" xfId="1534"/>
    <cellStyle name="Norma,_laroux_4_营业在建 (2)_E21" xfId="1535"/>
    <cellStyle name="差_2009年一般性转移支付标准工资_奖励补助测算7.25 (version 1) (version 1) 2 2_2016年6旬月报表(1)" xfId="1536"/>
    <cellStyle name="40% - 强调文字颜色 5 9 2" xfId="1537"/>
    <cellStyle name="差_奖励补助测算5.24冯铸 3" xfId="1538"/>
    <cellStyle name="适中 2 2 2" xfId="1539"/>
    <cellStyle name="超级链接 2" xfId="1540"/>
    <cellStyle name="差_下半年禁吸戒毒经费1000万元 2 2_2016年旬月报表(1)" xfId="1541"/>
    <cellStyle name="差_03昭通 2 2_2016年旬月报表(1)" xfId="1542"/>
    <cellStyle name="标题 4 4" xfId="1543"/>
    <cellStyle name="强调文字颜色 6 7 2" xfId="1544"/>
    <cellStyle name="好_2009年一般性转移支付标准工资_~4190974 3_2016年6旬月报表(1)" xfId="1545"/>
    <cellStyle name="差_2006年基础数据 3_2016年6旬月报表(1)" xfId="1546"/>
    <cellStyle name="40% - 强调文字颜色 4 9" xfId="1547"/>
    <cellStyle name="Accent3 2 2" xfId="1548"/>
    <cellStyle name="常规 3_(融安县）2017年政府新增一般债券资金安排使用表" xfId="1549"/>
    <cellStyle name="差_2009年一般性转移支付标准工资_~4190974 2" xfId="1550"/>
    <cellStyle name="差_2009年一般性转移支付标准工资_~4190974" xfId="1551"/>
    <cellStyle name="好_Book1_Book1 2 2_2016年旬月报表(1)" xfId="1552"/>
    <cellStyle name="40% - 强调文字颜色 6 8" xfId="1553"/>
    <cellStyle name="好_Book1_2011.7 2 2_2016年旬月报表(1)" xfId="1554"/>
    <cellStyle name="好_2、土地面积、人口、粮食产量基本情况 2 2_2016年6旬月报表(1)" xfId="1555"/>
    <cellStyle name="差_奖励补助测算5.24冯铸 2" xfId="1556"/>
    <cellStyle name="好_2009年一般性转移支付标准工资_奖励补助测算5.24冯铸 2 2_2016年旬月报表(1)" xfId="1557"/>
    <cellStyle name="好_第一部分：综合全" xfId="1558"/>
    <cellStyle name="60% - 强调文字颜色 6 10" xfId="1559"/>
    <cellStyle name="gcd 2" xfId="1560"/>
    <cellStyle name="警告文本 9" xfId="1561"/>
    <cellStyle name="40% - 强调文字颜色 2 2 2 3" xfId="1562"/>
    <cellStyle name="差_2009年一般性转移支付标准工资_奖励补助测算7.25 5_2016年7旬月报表(1)" xfId="1563"/>
    <cellStyle name="40% - 强调文字颜色 5" xfId="1564"/>
    <cellStyle name="差_Book1_3 2 2" xfId="1565"/>
    <cellStyle name="60% - 强调文字颜色 6 10 2" xfId="1566"/>
    <cellStyle name="gcd 2 2" xfId="1567"/>
    <cellStyle name="警告文本 9 2" xfId="1568"/>
    <cellStyle name="20% - 强调文字颜色 2 2 2 3" xfId="1569"/>
    <cellStyle name="差_奖励补助测算5.22测试 3_2016年7旬月报表(1)" xfId="1570"/>
    <cellStyle name="20% - 强调文字颜色 1 2 2 2 2" xfId="1571"/>
    <cellStyle name="好_奖励补助测算7.25" xfId="1572"/>
    <cellStyle name="好_基础数据分析 3_2016年6旬月报表(1)" xfId="1573"/>
    <cellStyle name="好_Book1_融资完成情况统计表 2_2016年7旬月报表(1)" xfId="1574"/>
    <cellStyle name="60% - 强调文字颜色 5 10" xfId="1575"/>
    <cellStyle name="args.style" xfId="1576"/>
    <cellStyle name="40% - 强调文字颜色 5 2 2" xfId="1577"/>
    <cellStyle name="计算 11" xfId="1578"/>
    <cellStyle name="_ET_STYLE_NoName_00__表一：基数核对表" xfId="1579"/>
    <cellStyle name="好_00省级(定稿) 2 2" xfId="1580"/>
    <cellStyle name="Comma_!!!GO" xfId="1581"/>
    <cellStyle name="好_不用软件计算9.1不考虑经费管理评价xl 3_2016年7旬月报表(1)" xfId="1582"/>
    <cellStyle name="40% - 强调文字颜色 6 9 2" xfId="1583"/>
    <cellStyle name="差_2009年一般性转移支付标准工资_奖励补助测算7.25 5_2016年6旬月报表(1)" xfId="1584"/>
    <cellStyle name="标题 2 2" xfId="1585"/>
    <cellStyle name="Accent4_公安安全支出补充表5.14" xfId="1586"/>
    <cellStyle name="好_2006年基础数据 2 2" xfId="1587"/>
    <cellStyle name="标题 8 2" xfId="1588"/>
    <cellStyle name="40% - 强调文字颜色 5 2 2 3" xfId="1589"/>
    <cellStyle name="好_2006年全省财力计算表（中央、决算） 3_2016年旬月报表(1)" xfId="1590"/>
    <cellStyle name="解释性文本" xfId="1591"/>
    <cellStyle name="好_业务工作量指标 3_2016年6旬月报表(1)" xfId="1592"/>
    <cellStyle name="差_2009年一般性转移支付标准工资_奖励补助测算7.25 (version 1) (version 1)" xfId="1593"/>
    <cellStyle name="好_卫生部门 2 2_2016年旬月报表(1)" xfId="1594"/>
    <cellStyle name="强调文字颜色 4 3" xfId="1595"/>
    <cellStyle name="计算 2 2" xfId="1596"/>
    <cellStyle name="差_Book1_1_来宾市2011年下半年BT融资建设项目计划表201108081 2 2" xfId="1597"/>
    <cellStyle name="差_奖励补助测算5.23新" xfId="1598"/>
    <cellStyle name="好_2009年一般性转移支付标准工资_奖励补助测算7.25 3_2016年7旬月报表(1)" xfId="1599"/>
    <cellStyle name="差_05玉溪 2 2_2016年7旬月报表(1)" xfId="1600"/>
    <cellStyle name="差_工程建设管理台帐(7月） 2 2" xfId="1601"/>
    <cellStyle name="差_2009年一般性转移支付标准工资_奖励补助测算5.23新 2 2" xfId="1602"/>
    <cellStyle name="差_基础数据分析 3_2016年7旬月报表(1)" xfId="1603"/>
    <cellStyle name="差_不用软件计算9.1不考虑经费管理评价xl 2" xfId="1604"/>
    <cellStyle name="标题 1 9_社会保险基金预算调整表" xfId="1605"/>
    <cellStyle name="40% - 强调文字颜色 3 2" xfId="1606"/>
    <cellStyle name="60% - 强调文字颜色 5 4 2" xfId="1607"/>
    <cellStyle name="20% - 强调文字颜色 1 5" xfId="1608"/>
    <cellStyle name="输入 3" xfId="1609"/>
    <cellStyle name="20% - 强调文字颜色 1 6" xfId="1610"/>
    <cellStyle name="差_指标五" xfId="1611"/>
    <cellStyle name="差_云南农村义务教育统计表 2 2" xfId="1612"/>
    <cellStyle name="输入 4" xfId="1613"/>
    <cellStyle name="20% - 强调文字颜色 6 2 2 2 2" xfId="1614"/>
    <cellStyle name="差_Book1_1_2011.7 2 2_2016年6旬月报表(1)" xfId="1615"/>
    <cellStyle name="40% - 强调文字颜色 1 9" xfId="1616"/>
    <cellStyle name="好 11" xfId="1617"/>
    <cellStyle name="差_奖励补助测算7.23 3" xfId="1618"/>
    <cellStyle name="好_00省级(定稿) 3_2016年6旬月报表(1)" xfId="1619"/>
    <cellStyle name="强调文字颜色 2 10 2" xfId="1620"/>
    <cellStyle name="20% - 强调文字颜色 1 7" xfId="1621"/>
    <cellStyle name="20% - 强调文字颜色 1 7 2" xfId="1622"/>
    <cellStyle name="差_~4190974 3_2016年旬月报表(1)" xfId="1623"/>
    <cellStyle name="40% - 强调文字颜色 3 2 3" xfId="1624"/>
    <cellStyle name="好_业务工作量指标 3_2016年旬月报表(1)" xfId="1625"/>
    <cellStyle name="好_高中教师人数（教育厅1.6日提供） 2 2_2016年7旬月报表(1)" xfId="1626"/>
    <cellStyle name="好_教育厅提供义务教育及高中教师人数（2009年1月6日） 3_2016年6旬月报表(1)" xfId="1627"/>
    <cellStyle name="差_云南省2008年转移支付测算——州市本级考核部分及政策性测算 2 2_2016年旬月报表(1)" xfId="1628"/>
    <cellStyle name="40% - Accent3 2 2" xfId="1629"/>
    <cellStyle name="好_奖励补助测算5.22测试 2 2" xfId="1630"/>
    <cellStyle name="差_奖励补助测算5.24冯铸 2 2_2016年7旬月报表(1)" xfId="1631"/>
    <cellStyle name="好_融资完成情况统计表 2" xfId="1632"/>
    <cellStyle name="20% - 强调文字颜色 2 3 2 2" xfId="1633"/>
    <cellStyle name="差_2007年检察院案件数 2 2" xfId="1634"/>
    <cellStyle name="Accent6 - 60%" xfId="1635"/>
    <cellStyle name="好_00省级(打印) 2 2_2016年7旬月报表(1)" xfId="1636"/>
    <cellStyle name="差_检验表" xfId="1637"/>
    <cellStyle name="差_指标四 2" xfId="1638"/>
    <cellStyle name="好_M01-2(州市补助收入) 3_2016年7旬月报表(1)" xfId="1639"/>
    <cellStyle name="好_2006年基础数据 3_2016年7旬月报表(1)" xfId="1640"/>
    <cellStyle name="好_2008云南省分县市中小学教职工统计表（教育厅提供）" xfId="1641"/>
    <cellStyle name="好_汇总-县级财政报表附表 2" xfId="1642"/>
    <cellStyle name="20% - 强调文字颜色 3 6 2" xfId="1643"/>
    <cellStyle name="常规 4 6" xfId="1644"/>
    <cellStyle name="好_2006年水利统计指标统计表" xfId="1645"/>
    <cellStyle name="差_2007年人员分部门统计表 3_2016年6旬月报表(1)" xfId="1646"/>
    <cellStyle name="好_三季度－表二 3_2016年7旬月报表(1)" xfId="1647"/>
    <cellStyle name="标题 2 5_社会保险基金预算调整表" xfId="1648"/>
    <cellStyle name="好_财政支出对上级的依赖程度 2" xfId="1649"/>
    <cellStyle name="好_~5676413 2 2_2016年7旬月报表(1)" xfId="1650"/>
    <cellStyle name="好_历年教师人数 2" xfId="1651"/>
    <cellStyle name="20% - 强调文字颜色 2 6 2" xfId="1652"/>
    <cellStyle name="差_2006年水利统计指标统计表 2" xfId="1653"/>
    <cellStyle name="t_HVAC Equipment (3)" xfId="1654"/>
    <cellStyle name="好_Book2 2 2_2016年7旬月报表(1)" xfId="1655"/>
    <cellStyle name="差_530629_2006年县级财政报表附表 2" xfId="1656"/>
    <cellStyle name="好_奖励补助测算7.25 3_2016年7旬月报表(1)" xfId="1657"/>
    <cellStyle name="解释性文本 7" xfId="1658"/>
    <cellStyle name="_2013年预算表格(融安)" xfId="1659"/>
    <cellStyle name="差_2006年全省财力计算表（中央、决算） 3_2016年旬月报表(1)" xfId="1660"/>
    <cellStyle name="差_2009年一般性转移支付标准工资_地方配套按人均增幅控制8.30xl 2 2_2016年旬月报表(1)" xfId="1661"/>
    <cellStyle name="好_2007年可用财力" xfId="1662"/>
    <cellStyle name="差_M03 3" xfId="1663"/>
    <cellStyle name="汇总 7" xfId="1664"/>
    <cellStyle name="差_云南农村义务教育统计表 2 2_2016年7旬月报表(1)" xfId="1665"/>
    <cellStyle name="强调文字颜色 3 6 2" xfId="1666"/>
    <cellStyle name="好_1110洱源县 3_2016年6旬月报表(1)" xfId="1667"/>
    <cellStyle name="差_第五部分(才淼、饶永宏） 3_2016年6旬月报表(1)" xfId="1668"/>
    <cellStyle name="汇总" xfId="1669"/>
    <cellStyle name="40% - 强调文字颜色 3 11" xfId="1670"/>
    <cellStyle name="20% - 强调文字颜色 3 4 2" xfId="1671"/>
    <cellStyle name="40% - Accent4" xfId="1672"/>
    <cellStyle name="好_2009年一般性转移支付标准工资_奖励补助测算5.22测试 3_2016年6旬月报表(1)" xfId="1673"/>
    <cellStyle name="好_工程建设管理台帐(7月） 3_2016年6旬月报表(1)" xfId="1674"/>
    <cellStyle name="60% - 强调文字颜色 6 9" xfId="1675"/>
    <cellStyle name="20% - 强调文字颜色 5 2_(融安县）2017年政府新增一般债券资金安排使用表" xfId="1676"/>
    <cellStyle name="40% - 强调文字颜色 3 6 2" xfId="1677"/>
    <cellStyle name="差_M03 2" xfId="1678"/>
    <cellStyle name="好_2009年一般性转移支付标准工资_不用软件计算9.1不考虑经费管理评价xl 3_2016年7旬月报表(1)" xfId="1679"/>
    <cellStyle name="好_03昭通 3_2016年旬月报表(1)" xfId="1680"/>
    <cellStyle name="好_5334_2006年迪庆县级财政报表附表 3_2016年6旬月报表(1)" xfId="1681"/>
    <cellStyle name="差_2009年一般性转移支付标准工资_奖励补助测算5.24冯铸 3_2016年7旬月报表(1)" xfId="1682"/>
    <cellStyle name="20% - 强调文字颜色 2 11" xfId="1683"/>
    <cellStyle name="差_县级公安机关公用经费标准奖励测算方案（定稿） 2 2_2016年7旬月报表(1)" xfId="1684"/>
    <cellStyle name="好_2006年全省财力计算表（中央、决算） 2 2_2016年旬月报表(1)" xfId="1685"/>
    <cellStyle name="60% - 强调文字颜色 1 4" xfId="1686"/>
    <cellStyle name="20% - 强调文字颜色 2 2 2" xfId="1687"/>
    <cellStyle name="差_奖励补助测算7.25 3_2016年7旬月报表(1)" xfId="1688"/>
    <cellStyle name="好_融资完成情况统计表 2 2" xfId="1689"/>
    <cellStyle name="常规 6 2" xfId="1690"/>
    <cellStyle name="差_奖励补助测算5.24冯铸 3_2016年旬月报表(1)" xfId="1691"/>
    <cellStyle name="20% - 强调文字颜色 2 2 2 2" xfId="1692"/>
    <cellStyle name="20% - 强调文字颜色 2 6" xfId="1693"/>
    <cellStyle name="好_~4190974 2 2" xfId="1694"/>
    <cellStyle name="好_云南农村义务教育统计表 2" xfId="1695"/>
    <cellStyle name="检查单元格 5_社会保险基金预算调整表" xfId="1696"/>
    <cellStyle name="差_2009年一般性转移支付标准工资_地方配套按人均增幅控制8.30一般预算平均增幅、人均可用财力平均增幅两次控制、社会治安系数调整、案件数调整xl 2 2" xfId="1697"/>
    <cellStyle name="差_2009年一般性转移支付标准工资_奖励补助测算5.24冯铸 2 2_2016年6旬月报表(1)" xfId="1698"/>
    <cellStyle name="差_2009年一般性转移支付标准工资_~4190974 2 2" xfId="1699"/>
    <cellStyle name="60% - Accent6 2" xfId="1700"/>
    <cellStyle name="差_2009年一般性转移支付标准工资_不用软件计算9.1不考虑经费管理评价xl 2 2_2016年7旬月报表(1)" xfId="1701"/>
    <cellStyle name="PSSpacer 2" xfId="1702"/>
    <cellStyle name="好_第五部分(才淼、饶永宏） 2 2_2016年旬月报表(1)" xfId="1703"/>
    <cellStyle name="60% - 强调文字颜色 6 2 2 3" xfId="1704"/>
    <cellStyle name="强调文字颜色 2 7 2" xfId="1705"/>
    <cellStyle name="20% - 强调文字颜色 2 2 3" xfId="1706"/>
    <cellStyle name="好_2006年基础数据 2 2_2016年6旬月报表(1)" xfId="1707"/>
    <cellStyle name="差_530623_2006年县级财政报表附表 3_2016年旬月报表(1)" xfId="1708"/>
    <cellStyle name="好_财政供养人员 2 2_2016年6旬月报表(1)" xfId="1709"/>
    <cellStyle name="强调文字颜色 4 7 2" xfId="1710"/>
    <cellStyle name="强调文字颜色 1 4 2" xfId="1711"/>
    <cellStyle name="超级链接" xfId="1712"/>
    <cellStyle name="适中 2 2" xfId="1713"/>
    <cellStyle name="标题 3 8" xfId="1714"/>
    <cellStyle name="20% - 强调文字颜色 4 2 3" xfId="1715"/>
    <cellStyle name="好_基础数据分析 2 2_2016年7旬月报表(1)" xfId="1716"/>
    <cellStyle name="20% - 强调文字颜色 1 2 2 2" xfId="1717"/>
    <cellStyle name="60% - 强调文字颜色 6 11" xfId="1718"/>
    <cellStyle name="好_2009年一般性转移支付标准工资_~4190974 2 2_2016年旬月报表(1)" xfId="1719"/>
    <cellStyle name="好_县级公安机关公用经费标准奖励测算方案（定稿） 3_2016年6旬月报表(1)" xfId="1720"/>
    <cellStyle name="Accent6 - 40%" xfId="1721"/>
    <cellStyle name="差_第五部分(才淼、饶永宏） 3" xfId="1722"/>
    <cellStyle name="好_奖励补助测算7.25 (version 1) (version 1)" xfId="1723"/>
    <cellStyle name="40% - 强调文字颜色 5 5 2" xfId="1724"/>
    <cellStyle name="差_Book1_1_2011.7" xfId="1725"/>
    <cellStyle name="20% - 强调文字颜色 2 7 2" xfId="1726"/>
    <cellStyle name="差_2006年在职人员情况 2 2_2016年6旬月报表(1)" xfId="1727"/>
    <cellStyle name="差_指标五 2" xfId="1728"/>
    <cellStyle name="60% - 强调文字颜色 1 8 2" xfId="1729"/>
    <cellStyle name="输出 5 2" xfId="1730"/>
    <cellStyle name="40% - Accent5 2" xfId="1731"/>
    <cellStyle name="60% - 强调文字颜色 5 7" xfId="1732"/>
    <cellStyle name="好_2006年水利统计指标统计表 2 2_2016年7旬月报表(1)" xfId="1733"/>
    <cellStyle name="60% - 强调文字颜色 2 11" xfId="1734"/>
    <cellStyle name="差_2009年一般性转移支付标准工资_奖励补助测算5.24冯铸 3" xfId="1735"/>
    <cellStyle name="差_0502通海县 2 2_2016年6旬月报表(1)" xfId="1736"/>
    <cellStyle name="标题 1 3 2" xfId="1737"/>
    <cellStyle name="差_Book1_1_2011.7 3" xfId="1738"/>
    <cellStyle name="Heading 4 2" xfId="1739"/>
    <cellStyle name="好_2009年一般性转移支付标准工资_奖励补助测算7.25 2 2" xfId="1740"/>
    <cellStyle name="好_奖励补助测算5.24冯铸" xfId="1741"/>
    <cellStyle name="60% - 强调文字颜色 5 5 2" xfId="1742"/>
    <cellStyle name="20% - 强调文字颜色 2 5" xfId="1743"/>
    <cellStyle name="Accent1 2 2" xfId="1744"/>
    <cellStyle name="20% - 强调文字颜色 2 8 2" xfId="1745"/>
    <cellStyle name="Accent2 3" xfId="1746"/>
    <cellStyle name="好_15年预算总表(3.5）" xfId="1747"/>
    <cellStyle name="20% - 强调文字颜色 3 9" xfId="1748"/>
    <cellStyle name="好_汇总-县级财政报表附表 3" xfId="1749"/>
    <cellStyle name="差_5334_2006年迪庆县级财政报表附表 3_2016年6旬月报表(1)" xfId="1750"/>
    <cellStyle name="Accent3 3" xfId="1751"/>
    <cellStyle name="20% - 强调文字颜色 4 9" xfId="1752"/>
    <cellStyle name="好_00省级(打印)" xfId="1753"/>
    <cellStyle name="40% - 强调文字颜色 4 11" xfId="1754"/>
    <cellStyle name="好_1003牟定县 2_2016年7旬月报表(1)" xfId="1755"/>
    <cellStyle name="20% - 强调文字颜色 3 10" xfId="1756"/>
    <cellStyle name="40% - 强调文字颜色 6 8 2" xfId="1757"/>
    <cellStyle name="好_530629_2006年县级财政报表附表 2 2_2016年7旬月报表(1)" xfId="1758"/>
    <cellStyle name="好_地方配套按人均增幅控制8.31（调整结案率后）xl 2 2_2016年6旬月报表(1)" xfId="1759"/>
    <cellStyle name="标题 3 2_(融安县）2017年政府新增一般债券资金安排使用表" xfId="1760"/>
    <cellStyle name="20% - 强调文字颜色 1 3 2 2" xfId="1761"/>
    <cellStyle name="差_2007年检察院案件数 3_2016年6旬月报表(1)" xfId="1762"/>
    <cellStyle name="60% - 强调文字颜色 6 2 2 2" xfId="1763"/>
    <cellStyle name="差_2006年基础数据 2 2" xfId="1764"/>
    <cellStyle name="20% - Accent1 3" xfId="1765"/>
    <cellStyle name="好_奖励补助测算7.25 2" xfId="1766"/>
    <cellStyle name="标题 3 4 2" xfId="1767"/>
    <cellStyle name="注释 3_社会保险基金预算调整表" xfId="1768"/>
    <cellStyle name="_ET_STYLE_NoName_00__财政局   前期经费申请及下达情况汇总表7.18" xfId="1769"/>
    <cellStyle name="标题 9 2" xfId="1770"/>
    <cellStyle name="好_桂投9月报统计局 3_2016年旬月报表(1)" xfId="1771"/>
    <cellStyle name="20% - 强调文字颜色 3 10 2" xfId="1772"/>
    <cellStyle name="差_2009年一般性转移支付标准工资_奖励补助测算7.25 (version 1) (version 1) 2 2_2016年7旬月报表(1)" xfId="1773"/>
    <cellStyle name="差_地方配套按人均增幅控制8.30xl" xfId="1774"/>
    <cellStyle name="好_2009年一般性转移支付标准工资_地方配套按人均增幅控制8.30一般预算平均增幅、人均可用财力平均增幅两次控制、社会治安系数调整、案件数调整xl 3_2016年6旬月报表(1)" xfId="1775"/>
    <cellStyle name="差 2 3" xfId="1776"/>
    <cellStyle name="40% - 强调文字颜色 2 5" xfId="1777"/>
    <cellStyle name="Accent2 - 60%" xfId="1778"/>
    <cellStyle name="强调文字颜色 2 6" xfId="1779"/>
    <cellStyle name="差_2009年一般性转移支付标准工资_~5676413 2 2" xfId="1780"/>
    <cellStyle name="好_奖励补助测算7.25 2 2_2016年6旬月报表(1)" xfId="1781"/>
    <cellStyle name="40% - 强调文字颜色 3 2 2 3" xfId="1782"/>
    <cellStyle name="标题 4 9 2" xfId="1783"/>
    <cellStyle name="编号" xfId="1784"/>
    <cellStyle name="差_~5676413 2 2" xfId="1785"/>
    <cellStyle name="差_三季度－表二 2 2_2016年旬月报表(1)" xfId="1786"/>
    <cellStyle name="差_Book1_工程建设管理台帐(7月） 2_2016年旬月报表(1)" xfId="1787"/>
    <cellStyle name="40% - 强调文字颜色 1 11" xfId="1788"/>
    <cellStyle name="20% - 强调文字颜色 1 6 2" xfId="1789"/>
    <cellStyle name="20% - 强调文字颜色 3 3 2 2" xfId="1790"/>
    <cellStyle name="40% - Accent4 3" xfId="1791"/>
    <cellStyle name="20% - 强调文字颜色 3 7 2" xfId="1792"/>
    <cellStyle name="Accent1 5" xfId="1793"/>
    <cellStyle name="60% - 强调文字颜色 1 2 2" xfId="1794"/>
    <cellStyle name="差_云南省2008年中小学教职工情况（教育厅提供20090101加工整理） 3_2016年7旬月报表(1)" xfId="1795"/>
    <cellStyle name="标题 7 2" xfId="1796"/>
    <cellStyle name="标题 4 2 2 2" xfId="1797"/>
    <cellStyle name="差_2009年一般性转移支付标准工资_~5676413 3_2016年7旬月报表(1)" xfId="1798"/>
    <cellStyle name="差_汇总-县级财政报表附表" xfId="1799"/>
    <cellStyle name="Accent2 - 60% 2 2" xfId="1800"/>
    <cellStyle name="常规 4 2" xfId="1801"/>
    <cellStyle name="差_2007年人员分部门统计表 3" xfId="1802"/>
    <cellStyle name="千位分隔 5" xfId="1803"/>
    <cellStyle name="20% - 强调文字颜色 4 7" xfId="1804"/>
    <cellStyle name="差_2007年政法部门业务指标" xfId="1805"/>
    <cellStyle name="60% - 强调文字颜色 1 3" xfId="1806"/>
    <cellStyle name="好_5334_2006年迪庆县级财政报表附表 2 2_2016年7旬月报表(1)" xfId="1807"/>
    <cellStyle name="好_地方配套按人均增幅控制8.30xl 2 2_2016年7旬月报表(1)" xfId="1808"/>
    <cellStyle name="Linked Cells" xfId="1809"/>
    <cellStyle name="20% - 强调文字颜色 4 2" xfId="1810"/>
    <cellStyle name="差_2009年一般性转移支付标准工资 2 2" xfId="1811"/>
    <cellStyle name="计算 3" xfId="1812"/>
    <cellStyle name="汇总 7_社会保险基金预算调整表" xfId="1813"/>
    <cellStyle name="差_下半年禁毒办案经费分配2544.3万元 2" xfId="1814"/>
    <cellStyle name="好_03昭通 2" xfId="1815"/>
    <cellStyle name="20% - Accent3 2 2" xfId="1816"/>
    <cellStyle name="标题 4 2_(融安县）2017年政府新增一般债券资金安排使用表" xfId="1817"/>
    <cellStyle name="差_2009年一般性转移支付标准工资_不用软件计算9.1不考虑经费管理评价xl 3_2016年7旬月报表(1)" xfId="1818"/>
    <cellStyle name="好_0502通海县 2 2" xfId="1819"/>
    <cellStyle name="60% - 强调文字颜色 4 2 2" xfId="1820"/>
    <cellStyle name="好_2009年一般性转移支付标准工资_奖励补助测算7.25 4_2016年旬月报表(1)" xfId="1821"/>
    <cellStyle name="好_11大理 3" xfId="1822"/>
    <cellStyle name="好_指标四 2 2_2016年6旬月报表(1)" xfId="1823"/>
    <cellStyle name="好_1110洱源县 2 2_2016年6旬月报表(1)" xfId="1824"/>
    <cellStyle name="20% - 强调文字颜色 4 4 2" xfId="1825"/>
    <cellStyle name="好_桂投9月报统计局 3" xfId="1826"/>
    <cellStyle name="Accent2 5" xfId="1827"/>
    <cellStyle name="好_2006年在职人员情况 2 2_2016年旬月报表(1)" xfId="1828"/>
    <cellStyle name="40% - 强调文字颜色 3 6" xfId="1829"/>
    <cellStyle name="好_Book1_3 3_2016年7旬月报表(1)" xfId="1830"/>
    <cellStyle name="寘嬫愗傝_Region Orders (2)" xfId="1831"/>
    <cellStyle name="差_Book1_融资完成情况统计表" xfId="1832"/>
    <cellStyle name="60% - 强调文字颜色 1 3 2" xfId="1833"/>
    <cellStyle name="comma zerodec" xfId="1834"/>
    <cellStyle name="标题 3 7" xfId="1835"/>
    <cellStyle name="差_0502通海县 2 2_2016年旬月报表(1)" xfId="1836"/>
    <cellStyle name="差_2009年一般性转移支付标准工资_奖励补助测算7.23 2 2" xfId="1837"/>
    <cellStyle name="差_Book1_Book1 2 2_2016年旬月报表(1)" xfId="1838"/>
    <cellStyle name="好_来宾市2011年下半年BT融资建设项目计划表201108081 2 2" xfId="1839"/>
    <cellStyle name="差_2016年融安县债务限额和余额情况表" xfId="1840"/>
    <cellStyle name="好_奖励补助测算5.23新 3_2016年6旬月报表(1)" xfId="1841"/>
    <cellStyle name="60% - 强调文字颜色 3 6" xfId="1842"/>
    <cellStyle name="好_县级公安机关公用经费标准奖励测算方案（定稿） 3_2016年旬月报表(1)" xfId="1843"/>
    <cellStyle name="常规 5_(融安县）2017年政府新增一般债券资金安排使用表" xfId="1844"/>
    <cellStyle name="40% - 强调文字颜色 6 3 3" xfId="1845"/>
    <cellStyle name="Accent5 - 20% 3" xfId="1846"/>
    <cellStyle name="差_2009年一般性转移支付标准工资_不用软件计算9.1不考虑经费管理评价xl 2 2_2016年6旬月报表(1)" xfId="1847"/>
    <cellStyle name="差_2009年一般性转移支付标准工资_地方配套按人均增幅控制8.30一般预算平均增幅、人均可用财力平均增幅两次控制、社会治安系数调整、案件数调整xl 3_2016年旬月报表(1)" xfId="1848"/>
    <cellStyle name="差_Book1_2011.7 3_2016年旬月报表(1)" xfId="1849"/>
    <cellStyle name="40% - 强调文字颜色 5 2 2 2" xfId="1850"/>
    <cellStyle name="Accent2 2 2" xfId="1851"/>
    <cellStyle name="差_财政供养人员 3" xfId="1852"/>
    <cellStyle name="差_00省级(定稿) 2" xfId="1853"/>
    <cellStyle name="差_财政供养人员 2 2" xfId="1854"/>
    <cellStyle name="差_Book1_1_来宾市2011年下半年BT融资建设项目计划表201108081 3_2016年6旬月报表(1)" xfId="1855"/>
    <cellStyle name="20% - 强调文字颜色 3 8 2" xfId="1856"/>
    <cellStyle name="60% - Accent3 2 2" xfId="1857"/>
    <cellStyle name="60% - 强调文字颜色 4 5" xfId="1858"/>
    <cellStyle name="差_检验表 2" xfId="1859"/>
    <cellStyle name="差_指标四 2 2" xfId="1860"/>
    <cellStyle name="强调文字颜色 3 10" xfId="1861"/>
    <cellStyle name="60% - 强调文字颜色 6 3 3" xfId="1862"/>
    <cellStyle name="60% - 强调文字颜色 1 10 2" xfId="1863"/>
    <cellStyle name="20% - 强调文字颜色 1 2 2 3" xfId="1864"/>
    <cellStyle name="20% - Accent4 3" xfId="1865"/>
    <cellStyle name="好_地方配套按人均增幅控制8.31（调整结案率后）xl 2 2" xfId="1866"/>
    <cellStyle name="常规 7" xfId="1867"/>
    <cellStyle name="好_Book1_1_2011.7 2" xfId="1868"/>
    <cellStyle name="差_奖励补助测算7.25 2 2_2016年旬月报表(1)" xfId="1869"/>
    <cellStyle name="差_Book1_3 3_2016年旬月报表(1)" xfId="1870"/>
    <cellStyle name="Hyperlink" xfId="1871"/>
    <cellStyle name="20% - 强调文字颜色 1 8" xfId="1872"/>
    <cellStyle name="好_财政支出对上级的依赖程度" xfId="1873"/>
    <cellStyle name="好 4 2" xfId="1874"/>
    <cellStyle name="40% - 强调文字颜色 6 3 2 2" xfId="1875"/>
    <cellStyle name="标题 2 2_(融安县）2017年政府新增一般债券资金安排使用表" xfId="1876"/>
    <cellStyle name="Accent5 - 20% 2 2" xfId="1877"/>
    <cellStyle name="40% - 强调文字颜色 4 2 2 2 2" xfId="1878"/>
    <cellStyle name="强调文字颜色 4 2_(融安县）2017年政府新增一般债券资金安排使用表" xfId="1879"/>
    <cellStyle name="好_第五部分(才淼、饶永宏） 3_2016年7旬月报表(1)" xfId="1880"/>
    <cellStyle name="差_教育厅提供义务教育及高中教师人数（2009年1月6日） 2 2_2016年旬月报表(1)" xfId="1881"/>
    <cellStyle name="好_第五部分(才淼、饶永宏） 2 2_2016年6旬月报表(1)" xfId="1882"/>
    <cellStyle name="PSDec" xfId="1883"/>
    <cellStyle name="标题 3 2 2 2" xfId="1884"/>
    <cellStyle name="好_地方配套按人均增幅控制8.30xl 2 2_2016年旬月报表(1)" xfId="1885"/>
    <cellStyle name="60% - 强调文字颜色 6 6" xfId="1886"/>
    <cellStyle name="40% - Accent1" xfId="1887"/>
    <cellStyle name="20% - 强调文字颜色 5 10 2" xfId="1888"/>
    <cellStyle name="差_奖励补助测算7.23 2 2_2016年7旬月报表(1)" xfId="1889"/>
    <cellStyle name="20% - 强调文字颜色 1 9" xfId="1890"/>
    <cellStyle name="40% - 强调文字颜色 5 2" xfId="1891"/>
    <cellStyle name="差_2007年人员分部门统计表 3_2016年7旬月报表(1)" xfId="1892"/>
    <cellStyle name="Accent6 3" xfId="1893"/>
    <cellStyle name="20% - 强调文字颜色 4 2_(融安县）2017年政府新增一般债券资金安排使用表" xfId="1894"/>
    <cellStyle name="Neutral" xfId="1895"/>
    <cellStyle name="40% - Accent4 2 2" xfId="1896"/>
    <cellStyle name="输出 6 2" xfId="1897"/>
    <cellStyle name="60% - 强调文字颜色 1 9 2" xfId="1898"/>
    <cellStyle name="常规 5 2 2" xfId="1899"/>
    <cellStyle name="20% - 强调文字颜色 6 3 3" xfId="1900"/>
    <cellStyle name="差_财政支出对上级的依赖程度 2" xfId="1901"/>
    <cellStyle name="60% - 强调文字颜色 6 8 2" xfId="1902"/>
    <cellStyle name="好_~5676413 2 2_2016年6旬月报表(1)" xfId="1903"/>
    <cellStyle name="60% - 强调文字颜色 5 9 2" xfId="1904"/>
    <cellStyle name="Check Cell" xfId="1905"/>
    <cellStyle name="20% - 强调文字颜色 6 5" xfId="1906"/>
    <cellStyle name="差_2009年一般性转移支付标准工资" xfId="1907"/>
    <cellStyle name="20% - 强调文字颜色 4 3 2 2" xfId="1908"/>
    <cellStyle name="强调文字颜色 4 8 2" xfId="1909"/>
    <cellStyle name="链接单元格 6" xfId="1910"/>
    <cellStyle name="60% - 强调文字颜色 2 6 2" xfId="1911"/>
    <cellStyle name="标题 1 2 3" xfId="1912"/>
    <cellStyle name="40% - 强调文字颜色 4 10" xfId="1913"/>
    <cellStyle name="输出 10" xfId="1914"/>
    <cellStyle name="RowLevel_0" xfId="1915"/>
    <cellStyle name="40% - 强调文字颜色 2 3" xfId="1916"/>
    <cellStyle name="好_奖励补助测算5.22测试 3_2016年旬月报表(1)" xfId="1917"/>
    <cellStyle name="差_530629_2006年县级财政报表附表 2 2_2016年6旬月报表(1)" xfId="1918"/>
    <cellStyle name="Comma [0] 3" xfId="1919"/>
    <cellStyle name="差_教育厅提供义务教育及高中教师人数（2009年1月6日） 2 2_2016年6旬月报表(1)" xfId="1920"/>
    <cellStyle name="20% - 强调文字颜色 5 2 2 2" xfId="1921"/>
    <cellStyle name="20% - 强调文字颜色 5 2 2 2 2" xfId="1922"/>
    <cellStyle name="好_2006年基础数据 2 2_2016年旬月报表(1)" xfId="1923"/>
    <cellStyle name="常规 4 3 2" xfId="1924"/>
    <cellStyle name="好_M01-2(州市补助收入) 2 2_2016年旬月报表(1)" xfId="1925"/>
    <cellStyle name="Input Cells 2" xfId="1926"/>
    <cellStyle name="好_Book1_1_2011.7 2 2_2016年旬月报表(1)" xfId="1927"/>
    <cellStyle name="好_~4190974" xfId="1928"/>
    <cellStyle name="差_11大理 2 2" xfId="1929"/>
    <cellStyle name="差_第五部分(才淼、饶永宏） 2" xfId="1930"/>
    <cellStyle name="20% - Accent4 2 2" xfId="1931"/>
    <cellStyle name="输出 8 2" xfId="1932"/>
    <cellStyle name="百分比 2 3 2" xfId="1933"/>
    <cellStyle name="Calculation 2_社会保险基金预算调整表" xfId="1934"/>
    <cellStyle name="Accent3 - 40%" xfId="1935"/>
    <cellStyle name="Grey 2" xfId="1936"/>
    <cellStyle name="ColLevel_0" xfId="1937"/>
    <cellStyle name="差_2009年一般性转移支付标准工资_奖励补助测算7.25 2 2_2016年旬月报表(1)" xfId="1938"/>
    <cellStyle name="差_0605石屏县 3_2016年6旬月报表(1)" xfId="1939"/>
    <cellStyle name="Comma [0]" xfId="1940"/>
    <cellStyle name="差_奖励补助测算7.25 4" xfId="1941"/>
    <cellStyle name="差_财政供养人员 2 2_2016年旬月报表(1)" xfId="1942"/>
    <cellStyle name="差_2009年一般性转移支付标准工资_~4190974 3_2016年6旬月报表(1)" xfId="1943"/>
    <cellStyle name="40% - 强调文字颜色 4 7" xfId="1944"/>
    <cellStyle name="好 2 2 2" xfId="1945"/>
    <cellStyle name="差_~5676413 3_2016年旬月报表(1)" xfId="1946"/>
    <cellStyle name="好_~5676413" xfId="1947"/>
    <cellStyle name="Comma [0] 2" xfId="1948"/>
    <cellStyle name="常规 3 6 2" xfId="1949"/>
    <cellStyle name="60% - 强调文字颜色 4 6 2" xfId="1950"/>
    <cellStyle name="差_2009年一般性转移支付标准工资_奖励补助测算5.23新 2 2_2016年旬月报表(1)" xfId="1951"/>
    <cellStyle name="标题 4 10" xfId="1952"/>
    <cellStyle name="Currency [0] 3" xfId="1953"/>
    <cellStyle name="好_奖励补助测算5.24冯铸 2 2" xfId="1954"/>
    <cellStyle name="标题 3 3 2" xfId="1955"/>
    <cellStyle name="分级显示列_1_Book1" xfId="1956"/>
    <cellStyle name="Dollar (zero dec)" xfId="1957"/>
    <cellStyle name="好_县级公安机关公用经费标准奖励测算方案（定稿） 3" xfId="1958"/>
    <cellStyle name="Fixed" xfId="1959"/>
    <cellStyle name="gcd" xfId="1960"/>
    <cellStyle name="差_2009年一般性转移支付标准工资_奖励补助测算5.22测试 3_2016年6旬月报表(1)" xfId="1961"/>
    <cellStyle name="差_教育厅提供义务教育及高中教师人数（2009年1月6日） 3_2016年旬月报表(1)" xfId="1962"/>
    <cellStyle name="好_2009年一般性转移支付标准工资_奖励补助测算5.23新 3_2016年6旬月报表(1)" xfId="1963"/>
    <cellStyle name="20% - 强调文字颜色 4 2 2 2 2" xfId="1964"/>
    <cellStyle name="好_~5676413 3" xfId="1965"/>
    <cellStyle name="PSDec 2" xfId="1966"/>
    <cellStyle name="常规 10" xfId="1967"/>
    <cellStyle name="好_2009年一般性转移支付标准工资_奖励补助测算5.23新 2 2_2016年旬月报表(1)" xfId="1968"/>
    <cellStyle name="差_530623_2006年县级财政报表附表 2 2_2016年7旬月报表(1)" xfId="1969"/>
    <cellStyle name="好_530623_2006年县级财政报表附表 2 2_2016年旬月报表(1)" xfId="1970"/>
    <cellStyle name="好_2009年一般性转移支付标准工资_~4190974 3" xfId="1971"/>
    <cellStyle name="常规 10 2" xfId="1972"/>
    <cellStyle name="60% - 强调文字颜色 3 11" xfId="1973"/>
    <cellStyle name="好_M01-2(州市补助收入) 2" xfId="1974"/>
    <cellStyle name="强调文字颜色 5 2 3" xfId="1975"/>
    <cellStyle name="标题 4 3 2" xfId="1976"/>
    <cellStyle name="好_Book1_来宾市2011年下半年BT融资建设项目计划表201108081" xfId="1977"/>
    <cellStyle name="计算 9" xfId="1978"/>
    <cellStyle name="标题 3 9" xfId="1979"/>
    <cellStyle name="计算 9_社会保险基金预算调整表" xfId="1980"/>
    <cellStyle name="40% - 强调文字颜色 4 3 2 2" xfId="1981"/>
    <cellStyle name="好_Book1_Book1 2 2_2016年7旬月报表(1)" xfId="1982"/>
    <cellStyle name="40% - 强调文字颜色 2 2_(融安县）2017年政府新增一般债券资金安排使用表" xfId="1983"/>
    <cellStyle name="HEADING2" xfId="1984"/>
    <cellStyle name="差_云南省2008年中小学教师人数统计表 2" xfId="1985"/>
    <cellStyle name="好_2006年在职人员情况 3_2016年6旬月报表(1)" xfId="1986"/>
    <cellStyle name="解释性文本 9 2" xfId="1987"/>
    <cellStyle name="差 11" xfId="1988"/>
    <cellStyle name="40% - 强调文字颜色 2 9" xfId="1989"/>
    <cellStyle name="好_地方配套按人均增幅控制8.30一般预算平均增幅、人均可用财力平均增幅两次控制、社会治安系数调整、案件数调整xl 3_2016年7旬月报表(1)" xfId="1990"/>
    <cellStyle name="强调文字颜色 5 3 2" xfId="1991"/>
    <cellStyle name="计算 3 2 2" xfId="1992"/>
    <cellStyle name="差_M01-2(州市补助收入) 3" xfId="1993"/>
    <cellStyle name="链接单元格 9 2" xfId="1994"/>
    <cellStyle name="好_高中教师人数（教育厅1.6日提供） 2 2" xfId="1995"/>
    <cellStyle name="好 2 2 3" xfId="1996"/>
    <cellStyle name="40% - 强调文字颜色 4 8" xfId="1997"/>
    <cellStyle name="Linked Cell" xfId="1998"/>
    <cellStyle name="链接单元格 5_社会保险基金预算调整表" xfId="1999"/>
    <cellStyle name="归盒啦_95" xfId="2000"/>
    <cellStyle name="40% - 强调文字颜色 4 8 2" xfId="2001"/>
    <cellStyle name="Linked Cell 2" xfId="2002"/>
    <cellStyle name="好_Book1_Book1 2 2_2016年6旬月报表(1)" xfId="2003"/>
    <cellStyle name="输出 7_社会保险基金预算调整表" xfId="2004"/>
    <cellStyle name="20% - 强调文字颜色 4 2 2" xfId="2005"/>
    <cellStyle name="Linked Cells 2" xfId="2006"/>
    <cellStyle name="差_2007年政法部门业务指标 2" xfId="2007"/>
    <cellStyle name="Millares [0]_96 Risk" xfId="2008"/>
    <cellStyle name="Moneda_96 Risk" xfId="2009"/>
    <cellStyle name="差_2006年全省财力计算表（中央、决算） 2 2" xfId="2010"/>
    <cellStyle name="差_2009年一般性转移支付标准工资_地方配套按人均增幅控制8.30一般预算平均增幅、人均可用财力平均增幅两次控制、社会治安系数调整、案件数调整xl 3" xfId="2011"/>
    <cellStyle name="Note" xfId="2012"/>
    <cellStyle name="注释 2 2 2 2" xfId="2013"/>
    <cellStyle name="Pourcentage_pldt" xfId="2014"/>
    <cellStyle name="好_Book2 3_2016年7旬月报表(1)" xfId="2015"/>
    <cellStyle name="Note 2 2" xfId="2016"/>
    <cellStyle name="标题 2 5" xfId="2017"/>
    <cellStyle name="差_2006年水利统计指标统计表 3_2016年7旬月报表(1)" xfId="2018"/>
    <cellStyle name="差_00省级(定稿) 3" xfId="2019"/>
    <cellStyle name="20% - 强调文字颜色 2 10 2" xfId="2020"/>
    <cellStyle name="计算 7" xfId="2021"/>
    <cellStyle name="差_奖励补助测算7.25 5_2016年7旬月报表(1)" xfId="2022"/>
    <cellStyle name="好_基础数据分析 2 2" xfId="2023"/>
    <cellStyle name="好_2009年一般性转移支付标准工资_奖励补助测算7.25 5_2016年旬月报表(1)" xfId="2024"/>
    <cellStyle name="Note 2_社会保险基金预算调整表" xfId="2025"/>
    <cellStyle name="差_03昭通 2 2_2016年6旬月报表(1)" xfId="2026"/>
    <cellStyle name="Note 3" xfId="2027"/>
    <cellStyle name="差_桂投9月报统计局 2" xfId="2028"/>
    <cellStyle name="Note_社会保险基金预算调整表" xfId="2029"/>
    <cellStyle name="检查单元格 5 2" xfId="2030"/>
    <cellStyle name="Output" xfId="2031"/>
    <cellStyle name="Percent [2] 2" xfId="2032"/>
    <cellStyle name="好 2_(融安县）2017年政府新增一般债券资金安排使用表" xfId="2033"/>
    <cellStyle name="PSDate" xfId="2034"/>
    <cellStyle name="标题 10" xfId="2035"/>
    <cellStyle name="差_2009年一般性转移支付标准工资_奖励补助测算5.22测试 2 2" xfId="2036"/>
    <cellStyle name="常规 11 2" xfId="2037"/>
    <cellStyle name="好_奖励补助测算7.25 (version 1) (version 1) 3_2016年旬月报表(1)" xfId="2038"/>
    <cellStyle name="好_2007年政法部门业务指标 2 2" xfId="2039"/>
    <cellStyle name="差_地方配套按人均增幅控制8.30xl 2 2_2016年旬月报表(1)" xfId="2040"/>
    <cellStyle name="标题 2 3 2" xfId="2041"/>
    <cellStyle name="差_05玉溪" xfId="2042"/>
    <cellStyle name="常规 11" xfId="2043"/>
    <cellStyle name="40% - 强调文字颜色 3 10 2" xfId="2044"/>
    <cellStyle name="PSHeading" xfId="2045"/>
    <cellStyle name="强调文字颜色 6 8" xfId="2046"/>
    <cellStyle name="40% - 强调文字颜色 5 3 2 2" xfId="2047"/>
    <cellStyle name="好_2011.7 2" xfId="2048"/>
    <cellStyle name="差_530623_2006年县级财政报表附表" xfId="2049"/>
    <cellStyle name="sstot" xfId="2050"/>
    <cellStyle name="常规 3 2_（融安）2017年财政收支预算1－10表 (1.13)" xfId="2051"/>
    <cellStyle name="标题 4 8 2" xfId="2052"/>
    <cellStyle name="差_2009年一般性转移支付标准工资_~5676413" xfId="2053"/>
    <cellStyle name="20% - 强调文字颜色 4 8 2" xfId="2054"/>
    <cellStyle name="Title" xfId="2055"/>
    <cellStyle name="差_Book1_Book1_社会保险基金预算调整表" xfId="2056"/>
    <cellStyle name="标题 1 10" xfId="2057"/>
    <cellStyle name="好_义务教育阶段教职工人数（教育厅提供最终）" xfId="2058"/>
    <cellStyle name="Warning Text 2" xfId="2059"/>
    <cellStyle name="Heading 1_社会保险基金预算调整表" xfId="2060"/>
    <cellStyle name="差_Book1_工程建设管理台帐(7月） 2" xfId="2061"/>
    <cellStyle name="好 3 3" xfId="2062"/>
    <cellStyle name="百分比 2" xfId="2063"/>
    <cellStyle name="好_2009年一般性转移支付标准工资 2 2_2016年旬月报表(1)" xfId="2064"/>
    <cellStyle name="好_汇总 2 2_2016年6旬月报表(1)" xfId="2065"/>
    <cellStyle name="百分比 2 2" xfId="2066"/>
    <cellStyle name="差_基础数据分析 2 2_2016年6旬月报表(1)" xfId="2067"/>
    <cellStyle name="差_~4190974 3" xfId="2068"/>
    <cellStyle name="百分比 2 4" xfId="2069"/>
    <cellStyle name="百分比 4 2" xfId="2070"/>
    <cellStyle name="好_2009年一般性转移支付标准工资_不用软件计算9.1不考虑经费管理评价xl 2 2" xfId="2071"/>
    <cellStyle name="好_2007年人员分部门统计表 3_2016年6旬月报表(1)" xfId="2072"/>
    <cellStyle name="好_2008云南省分县市中小学教职工统计表（教育厅提供） 3_2016年6旬月报表(1)" xfId="2073"/>
    <cellStyle name="强调文字颜色 5 9" xfId="2074"/>
    <cellStyle name="输出 4_社会保险基金预算调整表" xfId="2075"/>
    <cellStyle name="百分比 5 2" xfId="2076"/>
    <cellStyle name="60% - 强调文字颜色 4 8" xfId="2077"/>
    <cellStyle name="好_业务工作量指标 2 2_2016年6旬月报表(1)" xfId="2078"/>
    <cellStyle name="注释 5 2" xfId="2079"/>
    <cellStyle name="标题 1 2 2" xfId="2080"/>
    <cellStyle name="差_地方配套按人均增幅控制8.30xl 3" xfId="2081"/>
    <cellStyle name="标题 1 2 2 2" xfId="2082"/>
    <cellStyle name="差_5334_2006年迪庆县级财政报表附表 2 2" xfId="2083"/>
    <cellStyle name="标题 1 2_(融安县）2017年政府新增一般债券资金安排使用表" xfId="2084"/>
    <cellStyle name="标题 1 4" xfId="2085"/>
    <cellStyle name="标题 1 7" xfId="2086"/>
    <cellStyle name="差_指标四 3_2016年旬月报表(1)" xfId="2087"/>
    <cellStyle name="标题 1 7 2" xfId="2088"/>
    <cellStyle name="标题 1 8 2" xfId="2089"/>
    <cellStyle name="差_00省级(定稿) 2 2_2016年旬月报表(1)" xfId="2090"/>
    <cellStyle name="常规 4 2 2 2" xfId="2091"/>
    <cellStyle name="差_汇总-县级财政报表附表 2 2" xfId="2092"/>
    <cellStyle name="差_2009年一般性转移支付标准工资_奖励补助测算7.25 (version 1) (version 1) 2 2" xfId="2093"/>
    <cellStyle name="差_云南省2008年中小学教职工情况（教育厅提供20090101加工整理） 3_2016年旬月报表(1)" xfId="2094"/>
    <cellStyle name="好_2008云南省分县市中小学教职工统计表（教育厅提供） 3" xfId="2095"/>
    <cellStyle name="计算 7 2" xfId="2096"/>
    <cellStyle name="Accent6 - 60% 2" xfId="2097"/>
    <cellStyle name="差_基础数据分析 3_2016年旬月报表(1)" xfId="2098"/>
    <cellStyle name="标题 11" xfId="2099"/>
    <cellStyle name="40% - 强调文字颜色 1 2 2 2" xfId="2100"/>
    <cellStyle name="差_11大理 3_2016年旬月报表(1)" xfId="2101"/>
    <cellStyle name="好_县级公安机关公用经费标准奖励测算方案（定稿） 2" xfId="2102"/>
    <cellStyle name="Output 2 2" xfId="2103"/>
    <cellStyle name="标题 12" xfId="2104"/>
    <cellStyle name="好_义务教育阶段教职工人数（教育厅提供最终） 2" xfId="2105"/>
    <cellStyle name="Accent2_公安安全支出补充表5.14" xfId="2106"/>
    <cellStyle name="标题 2 2 2" xfId="2107"/>
    <cellStyle name="汇总 2_(融安县）2017年政府新增一般债券资金安排使用表" xfId="2108"/>
    <cellStyle name="Percent [2]" xfId="2109"/>
    <cellStyle name="好_~4190974 3" xfId="2110"/>
    <cellStyle name="标题 2 10" xfId="2111"/>
    <cellStyle name="好_Book1_1_来宾市2011年下半年BT融资建设项目计划表201108081 3_2016年6旬月报表(1)" xfId="2112"/>
    <cellStyle name="好_2009年一般性转移支付标准工资_奖励补助测算7.25 2 2_2016年7旬月报表(1)" xfId="2113"/>
    <cellStyle name="好_指标四 2" xfId="2114"/>
    <cellStyle name="标题 2 2 2 2" xfId="2115"/>
    <cellStyle name="好_2007年政法部门业务指标 3" xfId="2116"/>
    <cellStyle name="好_2、土地面积、人口、粮食产量基本情况 2 2" xfId="2117"/>
    <cellStyle name="标题 2 4" xfId="2118"/>
    <cellStyle name="千分位_ 白土" xfId="2119"/>
    <cellStyle name="好_卫生部门 3_2016年7旬月报表(1)" xfId="2120"/>
    <cellStyle name="好_00省级(打印) 2 2_2016年旬月报表(1)" xfId="2121"/>
    <cellStyle name="好_汇总 2 2_2016年旬月报表(1)" xfId="2122"/>
    <cellStyle name="好_奖励补助测算7.25 4_2016年6旬月报表(1)" xfId="2123"/>
    <cellStyle name="标题 2 4 2" xfId="2124"/>
    <cellStyle name="差_00省级(定稿) 2 2" xfId="2125"/>
    <cellStyle name="解释性文本 6 2" xfId="2126"/>
    <cellStyle name="Accent4 4" xfId="2127"/>
    <cellStyle name="差_2007年人员分部门统计表 2 2_2016年7旬月报表(1)" xfId="2128"/>
    <cellStyle name="检查单元格 8_社会保险基金预算调整表" xfId="2129"/>
    <cellStyle name="差 3 2" xfId="2130"/>
    <cellStyle name="标题 2 5 2" xfId="2131"/>
    <cellStyle name="好_2009年一般性转移支付标准工资_奖励补助测算7.25 4" xfId="2132"/>
    <cellStyle name="差_汇总 2 2_2016年6旬月报表(1)" xfId="2133"/>
    <cellStyle name="强调文字颜色 5 7" xfId="2134"/>
    <cellStyle name="强调文字颜色 2 2 2 3" xfId="2135"/>
    <cellStyle name="好_2009年一般性转移支付标准工资_~4190974 2 2_2016年6旬月报表(1)" xfId="2136"/>
    <cellStyle name="标题 2 6" xfId="2137"/>
    <cellStyle name="好_2009年一般性转移支付标准工资_不用软件计算9.1不考虑经费管理评价xl 2 2_2016年旬月报表(1)" xfId="2138"/>
    <cellStyle name="标题 2 6 2" xfId="2139"/>
    <cellStyle name="标题 2 8_社会保险基金预算调整表" xfId="2140"/>
    <cellStyle name="标题 2 9_社会保险基金预算调整表" xfId="2141"/>
    <cellStyle name="好_地方配套按人均增幅控制8.30xl 2 2" xfId="2142"/>
    <cellStyle name="标题 3 2" xfId="2143"/>
    <cellStyle name="货币_2013年部门预算输出表(1月20日）" xfId="2144"/>
    <cellStyle name="差_~5676413 3" xfId="2145"/>
    <cellStyle name="标题 3 2 2" xfId="2146"/>
    <cellStyle name="好_530629_2006年县级财政报表附表 2 2_2016年6旬月报表(1)" xfId="2147"/>
    <cellStyle name="差_三季度－表二 2 2" xfId="2148"/>
    <cellStyle name="好 5" xfId="2149"/>
    <cellStyle name="好_工程建设管理台帐(7月） 2" xfId="2150"/>
    <cellStyle name="好 5 2" xfId="2151"/>
    <cellStyle name="好_工程建设管理台帐(7月） 2 2" xfId="2152"/>
    <cellStyle name="好 6" xfId="2153"/>
    <cellStyle name="差_2008年县级公安保障标准落实奖励经费分配测算 2" xfId="2154"/>
    <cellStyle name="差_下半年禁吸戒毒经费1000万元 2 2_2016年6旬月报表(1)" xfId="2155"/>
    <cellStyle name="好_工程建设管理台帐(7月） 3" xfId="2156"/>
    <cellStyle name="20% - 强调文字颜色 2 5 2" xfId="2157"/>
    <cellStyle name="好_奖励补助测算5.24冯铸 2" xfId="2158"/>
    <cellStyle name="标题 3 3" xfId="2159"/>
    <cellStyle name="好_奖励补助测算5.24冯铸 3" xfId="2160"/>
    <cellStyle name="差 2 2 2" xfId="2161"/>
    <cellStyle name="60% - 强调文字颜色 6 3 2 2" xfId="2162"/>
    <cellStyle name="标题 3 6_社会保险基金预算调整表" xfId="2163"/>
    <cellStyle name="标题 3 8_社会保险基金预算调整表" xfId="2164"/>
    <cellStyle name="千位分隔 3" xfId="2165"/>
    <cellStyle name="强调文字颜色 3 3 2 2" xfId="2166"/>
    <cellStyle name="好_0605石屏县 2 2" xfId="2167"/>
    <cellStyle name="标题 2 2 3" xfId="2168"/>
    <cellStyle name="标题 4 2" xfId="2169"/>
    <cellStyle name="PSDate 3" xfId="2170"/>
    <cellStyle name="差_Book1_1_来宾市2011年下半年BT融资建设项目计划表201108081 3" xfId="2171"/>
    <cellStyle name="差_2008云南省分县市中小学教职工统计表（教育厅提供） 2 2_2016年6旬月报表(1)" xfId="2172"/>
    <cellStyle name="差_2007年政法部门业务指标 2 2" xfId="2173"/>
    <cellStyle name="差_1003牟定县 2_2016年6旬月报表(1)" xfId="2174"/>
    <cellStyle name="千位分隔 3 2 2" xfId="2175"/>
    <cellStyle name="t_社会保险基金预算调整表" xfId="2176"/>
    <cellStyle name="差_财政供养人员 3_2016年6旬月报表(1)" xfId="2177"/>
    <cellStyle name="好_2009年一般性转移支付标准工资_奖励补助测算5.24冯铸 3_2016年6旬月报表(1)" xfId="2178"/>
    <cellStyle name="好_M03 2 2_2016年6旬月报表(1)" xfId="2179"/>
    <cellStyle name="差_财政供养人员 3_2016年7旬月报表(1)" xfId="2180"/>
    <cellStyle name="标题 4 3" xfId="2181"/>
    <cellStyle name="差_汇总 3_2016年6旬月报表(1)" xfId="2182"/>
    <cellStyle name="差_1003牟定县 2_2016年旬月报表(1)" xfId="2183"/>
    <cellStyle name="差_2007年政法部门业务指标 3" xfId="2184"/>
    <cellStyle name="差_2007年人员分部门统计表 2 2" xfId="2185"/>
    <cellStyle name="千位分隔 4 2" xfId="2186"/>
    <cellStyle name="标题 4 6 2" xfId="2187"/>
    <cellStyle name="适中 5" xfId="2188"/>
    <cellStyle name="强调文字颜色 1 7" xfId="2189"/>
    <cellStyle name="差_云南农村义务教育统计表 2 2_2016年旬月报表(1)" xfId="2190"/>
    <cellStyle name="好_11大理 2 2_2016年6旬月报表(1)" xfId="2191"/>
    <cellStyle name="标题 4 7 2" xfId="2192"/>
    <cellStyle name="好_第五部分(才淼、饶永宏）" xfId="2193"/>
    <cellStyle name="好_~5676413 3_2016年旬月报表(1)" xfId="2194"/>
    <cellStyle name="差_2009年一般性转移支付标准工资_~4190974 2 2_2016年6旬月报表(1)" xfId="2195"/>
    <cellStyle name="好_奖励补助测算7.25 (version 1) (version 1) 3_2016年7旬月报表(1)" xfId="2196"/>
    <cellStyle name="标题 5 2 2" xfId="2197"/>
    <cellStyle name="标题 5 3" xfId="2198"/>
    <cellStyle name="差_来宾市2011年下半年BT融资建设项目计划表201108081 2" xfId="2199"/>
    <cellStyle name="好_03昭通 3_2016年7旬月报表(1)" xfId="2200"/>
    <cellStyle name="标题 7" xfId="2201"/>
    <cellStyle name="差_2006年水利统计指标统计表 3" xfId="2202"/>
    <cellStyle name="差_5334_2006年迪庆县级财政报表附表" xfId="2203"/>
    <cellStyle name="标题 8" xfId="2204"/>
    <cellStyle name="差_奖励补助测算5.23新 2 2_2016年旬月报表(1)" xfId="2205"/>
    <cellStyle name="差_2007年人员分部门统计表" xfId="2206"/>
    <cellStyle name="差_11大理 2 2_2016年7旬月报表(1)" xfId="2207"/>
    <cellStyle name="好_Book1_1_2011.7 3_2016年7旬月报表(1)" xfId="2208"/>
    <cellStyle name="常规 3 7" xfId="2209"/>
    <cellStyle name="标题1" xfId="2210"/>
    <cellStyle name="常规 2 3" xfId="2211"/>
    <cellStyle name="差_奖励补助测算7.25 2 2" xfId="2212"/>
    <cellStyle name="好_汇总-县级财政报表附表 3_2016年6旬月报表(1)" xfId="2213"/>
    <cellStyle name="差_00省级(定稿) 2 2_2016年7旬月报表(1)" xfId="2214"/>
    <cellStyle name="好_~4190974 2 2_2016年旬月报表(1)" xfId="2215"/>
    <cellStyle name="好_~4190974 3_2016年旬月报表(1)" xfId="2216"/>
    <cellStyle name="好_Book1_1_来宾市2011年下半年BT融资建设项目计划表201108081 2 2_2016年旬月报表(1)" xfId="2217"/>
    <cellStyle name="差_Book2 3_2016年7旬月报表(1)" xfId="2218"/>
    <cellStyle name="检查单元格 10" xfId="2219"/>
    <cellStyle name="表标题 2" xfId="2220"/>
    <cellStyle name="好_不用软件计算9.1不考虑经费管理评价xl 2 2_2016年6旬月报表(1)" xfId="2221"/>
    <cellStyle name="差_~4190974 2 2_2016年6旬月报表(1)" xfId="2222"/>
    <cellStyle name="好_Book1_融资完成情况统计表 2_2016年6旬月报表(1)" xfId="2223"/>
    <cellStyle name="差 10" xfId="2224"/>
    <cellStyle name="差_2009年一般性转移支付标准工资_奖励补助测算5.23新" xfId="2225"/>
    <cellStyle name="差_奖励补助测算7.25 3_2016年旬月报表(1)" xfId="2226"/>
    <cellStyle name="好_县级公安机关公用经费标准奖励测算方案（定稿） 2 2_2016年7旬月报表(1)" xfId="2227"/>
    <cellStyle name="差_2009年一般性转移支付标准工资_奖励补助测算7.25 2" xfId="2228"/>
    <cellStyle name="差 10 2" xfId="2229"/>
    <cellStyle name="好_03昭通 2 2" xfId="2230"/>
    <cellStyle name="差_2009年一般性转移支付标准工资_奖励补助测算7.25 2 2" xfId="2231"/>
    <cellStyle name="差_2009年一般性转移支付标准工资_奖励补助测算7.25 3" xfId="2232"/>
    <cellStyle name="解释性文本 5" xfId="2233"/>
    <cellStyle name="差_2007年政法部门业务指标 3_2016年旬月报表(1)" xfId="2234"/>
    <cellStyle name="好_2009年一般性转移支付标准工资_~5676413 2 2_2016年7旬月报表(1)" xfId="2235"/>
    <cellStyle name="好_奖励补助测算7.25 3_2016年6旬月报表(1)" xfId="2236"/>
    <cellStyle name="差 2" xfId="2237"/>
    <cellStyle name="好_地方配套按人均增幅控制8.30一般预算平均增幅、人均可用财力平均增幅两次控制、社会治安系数调整、案件数调整xl 2 2" xfId="2238"/>
    <cellStyle name="标题 5" xfId="2239"/>
    <cellStyle name="差_云南省2008年中小学教职工情况（教育厅提供20090101加工整理） 2 2" xfId="2240"/>
    <cellStyle name="差_来宾市2011年下半年BT融资建设项目计划表201108081 2 2_2016年6旬月报表(1)" xfId="2241"/>
    <cellStyle name="통화 [0]_BOILER-CO1" xfId="2242"/>
    <cellStyle name="差_Book1_Book1 2" xfId="2243"/>
    <cellStyle name="差 2 2 3" xfId="2244"/>
    <cellStyle name="差_云南省2008年转移支付测算——州市本级考核部分及政策性测算 3_2016年7旬月报表(1)" xfId="2245"/>
    <cellStyle name="好_奖励补助测算7.25 4_2016年7旬月报表(1)" xfId="2246"/>
    <cellStyle name="差 2_(融安县）2017年政府新增一般债券资金安排使用表" xfId="2247"/>
    <cellStyle name="差 3" xfId="2248"/>
    <cellStyle name="强调文字颜色 2 2 2 2 2" xfId="2249"/>
    <cellStyle name="好_2009年一般性转移支付标准工资_奖励补助测算7.25 2 2_2016年6旬月报表(1)" xfId="2250"/>
    <cellStyle name="差_05玉溪 2 2_2016年旬月报表(1)" xfId="2251"/>
    <cellStyle name="Input_社会保险基金预算调整表" xfId="2252"/>
    <cellStyle name="差 3 2 2" xfId="2253"/>
    <cellStyle name="差 3 3" xfId="2254"/>
    <cellStyle name="好_2009年一般性转移支付标准工资_奖励补助测算5.22测试 3" xfId="2255"/>
    <cellStyle name="差_11大理 3_2016年6旬月报表(1)" xfId="2256"/>
    <cellStyle name="标题 3 4" xfId="2257"/>
    <cellStyle name="差_2009年一般性转移支付标准工资_奖励补助测算5.22测试 2" xfId="2258"/>
    <cellStyle name="60% - 强调文字颜色 3 2 2" xfId="2259"/>
    <cellStyle name="好_汇总-县级财政报表附表 2 2_2016年旬月报表(1)" xfId="2260"/>
    <cellStyle name="解释性文本 8" xfId="2261"/>
    <cellStyle name="差 5" xfId="2262"/>
    <cellStyle name="差_M01-2(州市补助收入) 2 2_2016年6旬月报表(1)" xfId="2263"/>
    <cellStyle name="好_530629_2006年县级财政报表附表 3_2016年6旬月报表(1)" xfId="2264"/>
    <cellStyle name="差_Book2 2 2" xfId="2265"/>
    <cellStyle name="60% - 强调文字颜色 3 2 2 2" xfId="2266"/>
    <cellStyle name="解释性文本 8 2" xfId="2267"/>
    <cellStyle name="差_不用软件计算9.1不考虑经费管理评价xl 2 2_2016年7旬月报表(1)" xfId="2268"/>
    <cellStyle name="20% - 强调文字颜色 1 10 2" xfId="2269"/>
    <cellStyle name="好_Book1 2_社会保险基金预算调整表" xfId="2270"/>
    <cellStyle name="60% - 强调文字颜色 3 2 3" xfId="2271"/>
    <cellStyle name="解释性文本 9" xfId="2272"/>
    <cellStyle name="差 6" xfId="2273"/>
    <cellStyle name="差_汇总 3_2016年旬月报表(1)" xfId="2274"/>
    <cellStyle name="_弱电系统设备配置报价清单" xfId="2275"/>
    <cellStyle name="差_下半年禁吸戒毒经费1000万元 2 2" xfId="2276"/>
    <cellStyle name="差_0502通海县 2 2" xfId="2277"/>
    <cellStyle name="差_融资完成情况统计表 2 2" xfId="2278"/>
    <cellStyle name="差 8 2" xfId="2279"/>
    <cellStyle name="常规 4 9" xfId="2280"/>
    <cellStyle name="差_2006年分析表 2" xfId="2281"/>
    <cellStyle name="强调文字颜色 1 5 2" xfId="2282"/>
    <cellStyle name="适中 3 2" xfId="2283"/>
    <cellStyle name="好_奖励补助测算5.23新 2" xfId="2284"/>
    <cellStyle name="强调文字颜色 6 11" xfId="2285"/>
    <cellStyle name="好_Book1_Book1 2 2" xfId="2286"/>
    <cellStyle name="差_下半年禁吸戒毒经费1000万元 3" xfId="2287"/>
    <cellStyle name="差_0502通海县 3" xfId="2288"/>
    <cellStyle name="差_奖励补助测算7.25 5_2016年旬月报表(1)" xfId="2289"/>
    <cellStyle name="好_530623_2006年县级财政报表附表 2 2_2016年7旬月报表(1)" xfId="2290"/>
    <cellStyle name="差_(融安县）2017年政府新增一般债券资金安排使用表" xfId="2291"/>
    <cellStyle name="差_融资完成情况统计表 3" xfId="2292"/>
    <cellStyle name="Accent6 5" xfId="2293"/>
    <cellStyle name="常规 2 10" xfId="2294"/>
    <cellStyle name="差_~4190974 2" xfId="2295"/>
    <cellStyle name="差_03昭通 2 2" xfId="2296"/>
    <cellStyle name="好_2009年一般性转移支付标准工资_奖励补助测算5.22测试 3_2016年旬月报表(1)" xfId="2297"/>
    <cellStyle name="Accent4 3" xfId="2298"/>
    <cellStyle name="差_~4190974 2 2" xfId="2299"/>
    <cellStyle name="好_2009年一般性转移支付标准工资_奖励补助测算7.25 (version 1) (version 1) 3_2016年7旬月报表(1)" xfId="2300"/>
    <cellStyle name="差_530629_2006年县级财政报表附表 3_2016年6旬月报表(1)" xfId="2301"/>
    <cellStyle name="强调文字颜色 3" xfId="2302"/>
    <cellStyle name="检查单元格 2 3" xfId="2303"/>
    <cellStyle name="差_~4190974 3_2016年6旬月报表(1)" xfId="2304"/>
    <cellStyle name="差_2007年政法部门业务指标 2 2_2016年6旬月报表(1)" xfId="2305"/>
    <cellStyle name="差_00省级(打印) 2" xfId="2306"/>
    <cellStyle name="差_~5676413 2 2_2016年7旬月报表(1)" xfId="2307"/>
    <cellStyle name="60% - 强调文字颜色 1 11" xfId="2308"/>
    <cellStyle name="差_地方配套按人均增幅控制8.30一般预算平均增幅、人均可用财力平均增幅两次控制、社会治安系数调整、案件数调整xl 3" xfId="2309"/>
    <cellStyle name="差_~5676413 3_2016年7旬月报表(1)" xfId="2310"/>
    <cellStyle name="标题 2 3" xfId="2311"/>
    <cellStyle name="差_汇总 3_2016年7旬月报表(1)" xfId="2312"/>
    <cellStyle name="好_Book1_工程建设管理台帐(7月）" xfId="2313"/>
    <cellStyle name="强调文字颜色 6 3 3" xfId="2314"/>
    <cellStyle name="强调文字颜色 1 3 2 2" xfId="2315"/>
    <cellStyle name="差_00省级(打印)" xfId="2316"/>
    <cellStyle name="差_00省级(打印) 2 2_2016年6旬月报表(1)" xfId="2317"/>
    <cellStyle name="常规 3 8" xfId="2318"/>
    <cellStyle name="差_桂投9月报统计局 3_2016年6旬月报表(1)" xfId="2319"/>
    <cellStyle name="输入 10_社会保险基金预算调整表" xfId="2320"/>
    <cellStyle name="好_2011.7 2_2016年旬月报表(1)" xfId="2321"/>
    <cellStyle name="差_桂投9月报统计局 3_2016年7旬月报表(1)" xfId="2322"/>
    <cellStyle name="差_2009年一般性转移支付标准工资 3_2016年旬月报表(1)" xfId="2323"/>
    <cellStyle name="60% - Accent1 3" xfId="2324"/>
    <cellStyle name="差_不用软件计算9.1不考虑经费管理评价xl 2 2_2016年旬月报表(1)" xfId="2325"/>
    <cellStyle name="差_桂投9月报统计局 3_2016年旬月报表(1)" xfId="2326"/>
    <cellStyle name="好_指标四 3_2016年7旬月报表(1)" xfId="2327"/>
    <cellStyle name="差_奖励补助测算7.23" xfId="2328"/>
    <cellStyle name="差_00省级(打印) 3" xfId="2329"/>
    <cellStyle name="好_业务工作量指标 3" xfId="2330"/>
    <cellStyle name="差_Book1_3 2" xfId="2331"/>
    <cellStyle name="输入 11" xfId="2332"/>
    <cellStyle name="40% - 强调文字颜色 5 3" xfId="2333"/>
    <cellStyle name="差_00省级(定稿) 3_2016年7旬月报表(1)" xfId="2334"/>
    <cellStyle name="强调文字颜色 4 11" xfId="2335"/>
    <cellStyle name="差_第五部分(才淼、饶永宏） 3_2016年7旬月报表(1)" xfId="2336"/>
    <cellStyle name="检查单元格 6_社会保险基金预算调整表" xfId="2337"/>
    <cellStyle name="20% - Accent5 3" xfId="2338"/>
    <cellStyle name="差_03昭通 2 2_2016年7旬月报表(1)" xfId="2339"/>
    <cellStyle name="千位_ 方正PC" xfId="2340"/>
    <cellStyle name="汇总 6" xfId="2341"/>
    <cellStyle name="Accent2 4" xfId="2342"/>
    <cellStyle name="差_Book1_2011.7 2 2_2016年7旬月报表(1)" xfId="2343"/>
    <cellStyle name="好_财政供养人员 3" xfId="2344"/>
    <cellStyle name="好_奖励补助测算5.22测试 2 2_2016年6旬月报表(1)" xfId="2345"/>
    <cellStyle name="常规 3 7 2" xfId="2346"/>
    <cellStyle name="标题 2 3_社会保险基金预算调整表" xfId="2347"/>
    <cellStyle name="差_03昭通 3_2016年旬月报表(1)" xfId="2348"/>
    <cellStyle name="差_2007年政法部门业务指标 2 2_2016年旬月报表(1)" xfId="2349"/>
    <cellStyle name="差_2、土地面积、人口、粮食产量基本情况" xfId="2350"/>
    <cellStyle name="差_0502通海县 2 2_2016年7旬月报表(1)" xfId="2351"/>
    <cellStyle name="差_融资完成情况统计表 2 2_2016年7旬月报表(1)" xfId="2352"/>
    <cellStyle name="强调文字颜色 6 6 2" xfId="2353"/>
    <cellStyle name="差_融资完成情况统计表 2 2_2016年旬月报表(1)" xfId="2354"/>
    <cellStyle name="差_0502通海县 3_2016年6旬月报表(1)" xfId="2355"/>
    <cellStyle name="差_云南农村义务教育统计表 3_2016年旬月报表(1)" xfId="2356"/>
    <cellStyle name="差_地方配套按人均增幅控制8.31（调整结案率后）xl 2" xfId="2357"/>
    <cellStyle name="好_2009年一般性转移支付标准工资_奖励补助测算7.25 (version 1) (version 1) 2" xfId="2358"/>
    <cellStyle name="40% - 强调文字颜色 3 9" xfId="2359"/>
    <cellStyle name="差_融资完成情况统计表 3_2016年6旬月报表(1)" xfId="2360"/>
    <cellStyle name="差_0502通海县 3_2016年7旬月报表(1)" xfId="2361"/>
    <cellStyle name="输入 8" xfId="2362"/>
    <cellStyle name="표준_0N-HANDLING " xfId="2363"/>
    <cellStyle name="差_05玉溪 2 2_2016年6旬月报表(1)" xfId="2364"/>
    <cellStyle name="好_2009年一般性转移支付标准工资_奖励补助测算7.25 3_2016年6旬月报表(1)" xfId="2365"/>
    <cellStyle name="好_530623_2006年县级财政报表附表 2 2_2016年6旬月报表(1)" xfId="2366"/>
    <cellStyle name="差_Book1_来宾市2011年下半年BT融资建设项目计划表201108081 2_2016年7旬月报表(1)" xfId="2367"/>
    <cellStyle name="链接单元格 8_社会保险基金预算调整表" xfId="2368"/>
    <cellStyle name="差_2006年基础数据 2 2_2016年7旬月报表(1)" xfId="2369"/>
    <cellStyle name="差_11大理 3" xfId="2370"/>
    <cellStyle name="60% - 强调文字颜色 4 7 2" xfId="2371"/>
    <cellStyle name="差_0605石屏县" xfId="2372"/>
    <cellStyle name="好_地方配套按人均增幅控制8.31（调整结案率后）xl 2 2_2016年7旬月报表(1)" xfId="2373"/>
    <cellStyle name="差_汇总-县级财政报表附表 2 2_2016年6旬月报表(1)" xfId="2374"/>
    <cellStyle name="差_0605石屏县 2" xfId="2375"/>
    <cellStyle name="好_云南省2008年转移支付测算——州市本级考核部分及政策性测算 2 2_2016年7旬月报表(1)" xfId="2376"/>
    <cellStyle name="好_基础数据分析 3_2016年7旬月报表(1)" xfId="2377"/>
    <cellStyle name="差_530623_2006年县级财政报表附表 3_2016年6旬月报表(1)" xfId="2378"/>
    <cellStyle name="好_2009年一般性转移支付标准工资_奖励补助测算5.23新 3_2016年7旬月报表(1)" xfId="2379"/>
    <cellStyle name="差_城建部门 2" xfId="2380"/>
    <cellStyle name="差_Book2" xfId="2381"/>
    <cellStyle name="差_云南省2008年转移支付测算——州市本级考核部分及政策性测算" xfId="2382"/>
    <cellStyle name="差_0605石屏县 3_2016年7旬月报表(1)" xfId="2383"/>
    <cellStyle name="差_云南农村义务教育统计表 2 2_2016年6旬月报表(1)" xfId="2384"/>
    <cellStyle name="差_地方配套按人均增幅控制8.31（调整结案率后）xl 3_2016年7旬月报表(1)" xfId="2385"/>
    <cellStyle name="差_0605石屏县 2 2_2016年7旬月报表(1)" xfId="2386"/>
    <cellStyle name="检查单元格 9_社会保险基金预算调整表" xfId="2387"/>
    <cellStyle name="好_2、土地面积、人口、粮食产量基本情况 3_2016年6旬月报表(1)" xfId="2388"/>
    <cellStyle name="差_1110洱源县" xfId="2389"/>
    <cellStyle name="PSSpacer 3" xfId="2390"/>
    <cellStyle name="差_2009年一般性转移支付标准工资_地方配套按人均增幅控制8.31（调整结案率后）xl 2" xfId="2391"/>
    <cellStyle name="差_1110洱源县 2 2_2016年7旬月报表(1)" xfId="2392"/>
    <cellStyle name="标题 4 5 2" xfId="2393"/>
    <cellStyle name="差_1110洱源县 3_2016年7旬月报表(1)" xfId="2394"/>
    <cellStyle name="差_11大理" xfId="2395"/>
    <cellStyle name="差_11大理 2" xfId="2396"/>
    <cellStyle name="差_第五部分(才淼、饶永宏）" xfId="2397"/>
    <cellStyle name="差_11大理 2 2_2016年旬月报表(1)" xfId="2398"/>
    <cellStyle name="好_来宾市2011年下半年BT融资建设项目计划表201108081 3_2016年6旬月报表(1)" xfId="2399"/>
    <cellStyle name="差_工程建设管理台帐(7月）" xfId="2400"/>
    <cellStyle name="差_桂投9月报统计局 2 2_2016年7旬月报表(1)" xfId="2401"/>
    <cellStyle name="差_11大理 3_2016年7旬月报表(1)" xfId="2402"/>
    <cellStyle name="差_2009年一般性转移支付标准工资_奖励补助测算7.25 3_2016年6旬月报表(1)" xfId="2403"/>
    <cellStyle name="好_指标四 3" xfId="2404"/>
    <cellStyle name="差_2、土地面积、人口、粮食产量基本情况 2 2" xfId="2405"/>
    <cellStyle name="好_2009年一般性转移支付标准工资_奖励补助测算5.23新 2 2_2016年7旬月报表(1)" xfId="2406"/>
    <cellStyle name="差_2、土地面积、人口、粮食产量基本情况 2 2_2016年6旬月报表(1)" xfId="2407"/>
    <cellStyle name="差_Book1_3 2 2_2016年6旬月报表(1)" xfId="2408"/>
    <cellStyle name="差_2、土地面积、人口、粮食产量基本情况 2 2_2016年旬月报表(1)" xfId="2409"/>
    <cellStyle name="好_丽江汇总" xfId="2410"/>
    <cellStyle name="警告文本 2_(融安县）2017年政府新增一般债券资金安排使用表" xfId="2411"/>
    <cellStyle name="强调 2 2" xfId="2412"/>
    <cellStyle name="差_2、土地面积、人口、粮食产量基本情况 3_2016年6旬月报表(1)" xfId="2413"/>
    <cellStyle name="差_2009年一般性转移支付标准工资_奖励补助测算7.25 5" xfId="2414"/>
    <cellStyle name="好_0605石屏县 2 2_2016年旬月报表(1)" xfId="2415"/>
    <cellStyle name="差_2、土地面积、人口、粮食产量基本情况 3_2016年7旬月报表(1)" xfId="2416"/>
    <cellStyle name="千分位[0]_ 白土" xfId="2417"/>
    <cellStyle name="40% - 强调文字颜色 2 6" xfId="2418"/>
    <cellStyle name="差_2、土地面积、人口、粮食产量基本情况 3_2016年旬月报表(1)" xfId="2419"/>
    <cellStyle name="常规 5 3" xfId="2420"/>
    <cellStyle name="差_2006年基础数据 2 2_2016年6旬月报表(1)" xfId="2421"/>
    <cellStyle name="差_2006年基础数据 3_2016年7旬月报表(1)" xfId="2422"/>
    <cellStyle name="好_2009年一般性转移支付标准工资_~4190974 3_2016年7旬月报表(1)" xfId="2423"/>
    <cellStyle name="差_云南农村义务教育统计表 3" xfId="2424"/>
    <cellStyle name="好_~4190974 2" xfId="2425"/>
    <cellStyle name="好_奖励补助测算5.22测试 3_2016年6旬月报表(1)" xfId="2426"/>
    <cellStyle name="好 9" xfId="2427"/>
    <cellStyle name="差_基础数据分析" xfId="2428"/>
    <cellStyle name="差_2006年全省财力计算表（中央、决算） 3" xfId="2429"/>
    <cellStyle name="差_2009年一般性转移支付标准工资_地方配套按人均增幅控制8.31（调整结案率后）xl 2 2_2016年旬月报表(1)" xfId="2430"/>
    <cellStyle name="好_云南省2008年中小学教职工情况（教育厅提供20090101加工整理） 2 2" xfId="2431"/>
    <cellStyle name="好_业务工作量指标 2 2_2016年旬月报表(1)" xfId="2432"/>
    <cellStyle name="霓付 [0]_ +Foil &amp; -FOIL &amp; PAPER" xfId="2433"/>
    <cellStyle name="差_2009年一般性转移支付标准工资_地方配套按人均增幅控制8.30一般预算平均增幅、人均可用财力平均增幅两次控制、社会治安系数调整、案件数调整xl 2 2_2016年旬月报表(1)" xfId="2434"/>
    <cellStyle name="差_汇总-县级财政报表附表 2 2_2016年旬月报表(1)" xfId="2435"/>
    <cellStyle name="输入 8 2" xfId="2436"/>
    <cellStyle name="常规 4 2_地方政府负有偿还责任的债务明细表（表1）" xfId="2437"/>
    <cellStyle name="差_2006年水利统计指标统计表 3_2016年旬月报表(1)" xfId="2438"/>
    <cellStyle name="差_2006年在职人员情况" xfId="2439"/>
    <cellStyle name="差_2006年在职人员情况 2" xfId="2440"/>
    <cellStyle name="强调文字颜色 5" xfId="2441"/>
    <cellStyle name="常规 3 3 2" xfId="2442"/>
    <cellStyle name="Calc Currency (0)" xfId="2443"/>
    <cellStyle name="好_M03" xfId="2444"/>
    <cellStyle name="差_2006年在职人员情况 2 2_2016年7旬月报表(1)" xfId="2445"/>
    <cellStyle name="差_汇总-县级财政报表附表 3_2016年6旬月报表(1)" xfId="2446"/>
    <cellStyle name="注释 2 2_社会保险基金预算调整表" xfId="2447"/>
    <cellStyle name="差_03昭通 3_2016年7旬月报表(1)" xfId="2448"/>
    <cellStyle name="差_2009年一般性转移支付标准工资_地方配套按人均增幅控制8.30xl 2" xfId="2449"/>
    <cellStyle name="好_~5676413 2 2" xfId="2450"/>
    <cellStyle name="差_2006年在职人员情况 3" xfId="2451"/>
    <cellStyle name="好_14年预算调整总表(12.2）" xfId="2452"/>
    <cellStyle name="差_财政供养人员" xfId="2453"/>
    <cellStyle name="差_2006年在职人员情况 3_2016年7旬月报表(1)" xfId="2454"/>
    <cellStyle name="60% - 强调文字颜色 5 10 2" xfId="2455"/>
    <cellStyle name="常规_2015年财政收支预算1－10表" xfId="2456"/>
    <cellStyle name="好_财政供养人员 2 2_2016年7旬月报表(1)" xfId="2457"/>
    <cellStyle name="好_2、土地面积、人口、粮食产量基本情况 3_2016年旬月报表(1)" xfId="2458"/>
    <cellStyle name="强调文字颜色 2 5 2" xfId="2459"/>
    <cellStyle name="差_2007年检察院案件数 2 2_2016年旬月报表(1)" xfId="2460"/>
    <cellStyle name="20% - 强调文字颜色 6 3 2 2" xfId="2461"/>
    <cellStyle name="差_2007年检察院案件数 3_2016年7旬月报表(1)" xfId="2462"/>
    <cellStyle name="汇总 2 2_社会保险基金预算调整表" xfId="2463"/>
    <cellStyle name="差_2007年检察院案件数 3_2016年旬月报表(1)" xfId="2464"/>
    <cellStyle name="差_2007年可用财力" xfId="2465"/>
    <cellStyle name="差_2009年一般性转移支付标准工资_地方配套按人均增幅控制8.30一般预算平均增幅、人均可用财力平均增幅两次控制、社会治安系数调整、案件数调整xl 2 2_2016年7旬月报表(1)" xfId="2466"/>
    <cellStyle name="千位分隔 4" xfId="2467"/>
    <cellStyle name="差_2007年人员分部门统计表 2" xfId="2468"/>
    <cellStyle name="20% - 强调文字颜色 5 2" xfId="2469"/>
    <cellStyle name="差_2009年一般性转移支付标准工资_奖励补助测算5.22测试 3_2016年旬月报表(1)" xfId="2470"/>
    <cellStyle name="好_2、土地面积、人口、粮食产量基本情况 2 2_2016年旬月报表(1)" xfId="2471"/>
    <cellStyle name="好_Book1_来宾市2011年下半年BT融资建设项目计划表201108081 2" xfId="2472"/>
    <cellStyle name="好_云南省2008年转移支付测算——州市本级考核部分及政策性测算 2 2_2016年旬月报表(1)" xfId="2473"/>
    <cellStyle name="好_2009年一般性转移支付标准工资_奖励补助测算5.23新 3_2016年旬月报表(1)" xfId="2474"/>
    <cellStyle name="好_530629_2006年县级财政报表附表 3_2016年7旬月报表(1)" xfId="2475"/>
    <cellStyle name="差_M01-2(州市补助收入) 2 2_2016年7旬月报表(1)" xfId="2476"/>
    <cellStyle name="差_2007年人员分部门统计表 2 2_2016年6旬月报表(1)" xfId="2477"/>
    <cellStyle name="差_Book2 2 2_2016年6旬月报表(1)" xfId="2478"/>
    <cellStyle name="差_汇总 2 2" xfId="2479"/>
    <cellStyle name="好_Book2 2 2_2016年旬月报表(1)" xfId="2480"/>
    <cellStyle name="差_Book1_1_2011.7 3_2016年6旬月报表(1)" xfId="2481"/>
    <cellStyle name="好_奖励补助测算7.23 2 2_2016年6旬月报表(1)" xfId="2482"/>
    <cellStyle name="差_M01-2(州市补助收入) 3_2016年6旬月报表(1)" xfId="2483"/>
    <cellStyle name="好_00省级(定稿) 2 2_2016年旬月报表(1)" xfId="2484"/>
    <cellStyle name="t" xfId="2485"/>
    <cellStyle name="差_县级公安机关公用经费标准奖励测算方案（定稿） 2" xfId="2486"/>
    <cellStyle name="差_Book1_2011.7 2 2_2016年6旬月报表(1)" xfId="2487"/>
    <cellStyle name="差_2007年政法部门业务指标 3_2016年6旬月报表(1)" xfId="2488"/>
    <cellStyle name="好_2009年一般性转移支付标准工资_奖励补助测算5.22测试 2 2_2016年6旬月报表(1)" xfId="2489"/>
    <cellStyle name="好_2011.7 2_2016年6旬月报表(1)" xfId="2490"/>
    <cellStyle name="差_~4190974 2 2_2016年旬月报表(1)" xfId="2491"/>
    <cellStyle name="好_不用软件计算9.1不考虑经费管理评价xl 2 2_2016年旬月报表(1)" xfId="2492"/>
    <cellStyle name="差_2007年政法部门业务指标 3_2016年7旬月报表(1)" xfId="2493"/>
    <cellStyle name="_ET_STYLE_NoName_00__Book1_1" xfId="2494"/>
    <cellStyle name="常规 3 5 2" xfId="2495"/>
    <cellStyle name="好_2009年一般性转移支付标准工资_奖励补助测算5.22测试 2 2_2016年7旬月报表(1)" xfId="2496"/>
    <cellStyle name="差_2008云南省分县市中小学教职工统计表（教育厅提供）" xfId="2497"/>
    <cellStyle name="差_工程建设管理台帐(7月） 2 2_2016年旬月报表(1)" xfId="2498"/>
    <cellStyle name="差_云南省2008年转移支付测算——州市本级考核部分及政策性测算 2 2_2016年6旬月报表(1)" xfId="2499"/>
    <cellStyle name="差_Book1_融资完成情况统计表 2_2016年6旬月报表(1)" xfId="2500"/>
    <cellStyle name="差_2008云南省分县市中小学教职工统计表（教育厅提供） 2 2" xfId="2501"/>
    <cellStyle name="差_2006年基础数据" xfId="2502"/>
    <cellStyle name="差_2008云南省分县市中小学教职工统计表（教育厅提供） 2 2_2016年7旬月报表(1)" xfId="2503"/>
    <cellStyle name="差_2008云南省分县市中小学教职工统计表（教育厅提供） 3" xfId="2504"/>
    <cellStyle name="输出 10_社会保险基金预算调整表" xfId="2505"/>
    <cellStyle name="差_奖励补助测算7.25 3_2016年6旬月报表(1)" xfId="2506"/>
    <cellStyle name="60% - 强调文字颜色 1 5" xfId="2507"/>
    <cellStyle name="20% - 强调文字颜色 3 2 2 2 2" xfId="2508"/>
    <cellStyle name="输出 2" xfId="2509"/>
    <cellStyle name="差_2009年一般性转移支付标准工资 2 2_2016年6旬月报表(1)" xfId="2510"/>
    <cellStyle name="60% - 强调文字颜色 4 2_(融安县）2017年政府新增一般债券资金安排使用表" xfId="2511"/>
    <cellStyle name="强调文字颜色 2 9 2" xfId="2512"/>
    <cellStyle name="差_第一部分：综合全 2" xfId="2513"/>
    <cellStyle name="好_530629_2006年县级财政报表附表" xfId="2514"/>
    <cellStyle name="差_2009年一般性转移支付标准工资_~4190974 3" xfId="2515"/>
    <cellStyle name="输出" xfId="2516"/>
    <cellStyle name="20% - 强调文字颜色 3 2 2 2" xfId="2517"/>
    <cellStyle name="差_2009年一般性转移支付标准工资_~5676413 2" xfId="2518"/>
    <cellStyle name="差_2009年一般性转移支付标准工资_~5676413 3_2016年6旬月报表(1)" xfId="2519"/>
    <cellStyle name="差_桂投9月报统计局 3" xfId="2520"/>
    <cellStyle name="差_2009年一般性转移支付标准工资_不用软件计算9.1不考虑经费管理评价xl" xfId="2521"/>
    <cellStyle name="差_财政供养人员 3_2016年旬月报表(1)" xfId="2522"/>
    <cellStyle name="差_2009年一般性转移支付标准工资_不用软件计算9.1不考虑经费管理评价xl 3_2016年旬月报表(1)" xfId="2523"/>
    <cellStyle name="好_云南省2008年转移支付测算——州市本级考核部分及政策性测算 2 2" xfId="2524"/>
    <cellStyle name="好_2009年一般性转移支付标准工资_~4190974 3_2016年旬月报表(1)" xfId="2525"/>
    <cellStyle name="检查单元格 9" xfId="2526"/>
    <cellStyle name="差_2009年一般性转移支付标准工资_地方配套按人均增幅控制8.30xl 2 2_2016年7旬月报表(1)" xfId="2527"/>
    <cellStyle name="差_2007年检察院案件数 2 2_2016年6旬月报表(1)" xfId="2528"/>
    <cellStyle name="差_2009年一般性转移支付标准工资_地方配套按人均增幅控制8.30xl 3" xfId="2529"/>
    <cellStyle name="差_2009年一般性转移支付标准工资_地方配套按人均增幅控制8.30xl 3_2016年7旬月报表(1)" xfId="2530"/>
    <cellStyle name="常规 12" xfId="2531"/>
    <cellStyle name="_Book1_2" xfId="2532"/>
    <cellStyle name="好_M03 3" xfId="2533"/>
    <cellStyle name="强调文字颜色 2 2_(融安县）2017年政府新增一般债券资金安排使用表" xfId="2534"/>
    <cellStyle name="强调文字颜色 3 2 2" xfId="2535"/>
    <cellStyle name="输出 7" xfId="2536"/>
    <cellStyle name="好" xfId="2537"/>
    <cellStyle name="好_云南省2008年中小学教师人数统计表" xfId="2538"/>
    <cellStyle name="好_教育厅提供义务教育及高中教师人数（2009年1月6日） 2 2_2016年7旬月报表(1)" xfId="2539"/>
    <cellStyle name="适中 2 3" xfId="2540"/>
    <cellStyle name="Accent5" xfId="2541"/>
    <cellStyle name="差_云南省2008年中小学教职工情况（教育厅提供20090101加工整理） 3_2016年6旬月报表(1)" xfId="2542"/>
    <cellStyle name="好_2009年一般性转移支付标准工资_奖励补助测算7.25 (version 1) (version 1) 3_2016年旬月报表(1)" xfId="2543"/>
    <cellStyle name="好_2006年水利统计指标统计表 3" xfId="2544"/>
    <cellStyle name="汇总 4" xfId="2545"/>
    <cellStyle name="强调文字颜色 3 2 2 2" xfId="2546"/>
    <cellStyle name="强调文字颜色 3 2 2 2 2" xfId="2547"/>
    <cellStyle name="差_县级公安机关公用经费标准奖励测算方案（定稿）" xfId="2548"/>
    <cellStyle name="60% - 强调文字颜色 4 3 2" xfId="2549"/>
    <cellStyle name="差_乡镇预算" xfId="2550"/>
    <cellStyle name="差_卫生部门 2 2_2016年旬月报表(1)" xfId="2551"/>
    <cellStyle name="差_云南省2008年中小学教职工情况（教育厅提供20090101加工整理） 2 2_2016年旬月报表(1)" xfId="2552"/>
    <cellStyle name="好_1003牟定县 2" xfId="2553"/>
    <cellStyle name="40% - 强调文字颜色 4 7 2" xfId="2554"/>
    <cellStyle name="好 2 2 2 2" xfId="2555"/>
    <cellStyle name="差_2009年一般性转移支付标准工资_地方配套按人均增幅控制8.31（调整结案率后）xl" xfId="2556"/>
    <cellStyle name="40% - Accent5 3" xfId="2557"/>
    <cellStyle name="差_2009年一般性转移支付标准工资_地方配套按人均增幅控制8.31（调整结案率后）xl 2 2_2016年7旬月报表(1)" xfId="2558"/>
    <cellStyle name="差_云南农村义务教育统计表 3_2016年7旬月报表(1)" xfId="2559"/>
    <cellStyle name="好_来宾市2011年下半年BT融资建设项目计划表201108081 2 2_2016年7旬月报表(1)" xfId="2560"/>
    <cellStyle name="好_Book1_工程建设管理台帐(7月） 2_2016年7旬月报表(1)" xfId="2561"/>
    <cellStyle name="常规_2014年基金支出" xfId="2562"/>
    <cellStyle name="差_Book1_1_来宾市2011年下半年BT融资建设项目计划表201108081 3_2016年旬月报表(1)" xfId="2563"/>
    <cellStyle name="差_2009年一般性转移支付标准工资_地方配套按人均增幅控制8.31（调整结案率后）xl 3_2016年旬月报表(1)" xfId="2564"/>
    <cellStyle name="差_2009年一般性转移支付标准工资_奖励补助测算5.22测试 2 2_2016年7旬月报表(1)" xfId="2565"/>
    <cellStyle name="差_高中教师人数（教育厅1.6日提供） 2 2_2016年旬月报表(1)" xfId="2566"/>
    <cellStyle name="差_Book1_3 2 2_2016年7旬月报表(1)" xfId="2567"/>
    <cellStyle name="好_桂投9月报统计局" xfId="2568"/>
    <cellStyle name="检查单元格 8" xfId="2569"/>
    <cellStyle name="好_地方配套按人均增幅控制8.31（调整结案率后）xl 3_2016年7旬月报表(1)" xfId="2570"/>
    <cellStyle name="差_Book1_1_来宾市2011年下半年BT融资建设项目计划表201108081 2 2_2016年6旬月报表(1)" xfId="2571"/>
    <cellStyle name="差_2009年一般性转移支付标准工资_奖励补助测算5.23新 2 2_2016年6旬月报表(1)" xfId="2572"/>
    <cellStyle name="差_2009年一般性转移支付标准工资_奖励补助测算5.23新 2 2_2016年7旬月报表(1)" xfId="2573"/>
    <cellStyle name="差_2009年一般性转移支付标准工资_奖励补助测算5.23新 3_2016年6旬月报表(1)" xfId="2574"/>
    <cellStyle name="好_城建部门 2" xfId="2575"/>
    <cellStyle name="千位[0]_ 方正PC" xfId="2576"/>
    <cellStyle name="40% - 强调文字颜色 4 4 2" xfId="2577"/>
    <cellStyle name="差_地方配套按人均增幅控制8.30一般预算平均增幅、人均可用财力平均增幅两次控制、社会治安系数调整、案件数调整xl 3_2016年旬月报表(1)" xfId="2578"/>
    <cellStyle name="60% - Accent6 3" xfId="2579"/>
    <cellStyle name="差_2009年一般性转移支付标准工资_奖励补助测算5.24冯铸 2 2" xfId="2580"/>
    <cellStyle name="差_汇总-县级财政报表附表 3" xfId="2581"/>
    <cellStyle name="差_2009年一般性转移支付标准工资_奖励补助测算5.24冯铸 2 2_2016年旬月报表(1)" xfId="2582"/>
    <cellStyle name="好_融资完成情况统计表 2 2_2016年旬月报表(1)" xfId="2583"/>
    <cellStyle name="常规 2 2 2" xfId="2584"/>
    <cellStyle name="好_2006年基础数据 3_2016年6旬月报表(1)" xfId="2585"/>
    <cellStyle name="好_M01-2(州市补助收入) 3_2016年6旬月报表(1)" xfId="2586"/>
    <cellStyle name="20% - 强调文字颜色 3 11" xfId="2587"/>
    <cellStyle name="好_工程建设管理台帐(7月） 3_2016年7旬月报表(1)" xfId="2588"/>
    <cellStyle name="好_2009年一般性转移支付标准工资_奖励补助测算5.22测试 3_2016年7旬月报表(1)" xfId="2589"/>
    <cellStyle name="好_云南省2008年转移支付测算——州市本级考核部分及政策性测算 3_2016年6旬月报表(1)" xfId="2590"/>
    <cellStyle name="差_2009年一般性转移支付标准工资_奖励补助测算5.24冯铸 3_2016年6旬月报表(1)" xfId="2591"/>
    <cellStyle name="好_2006年水利统计指标统计表 2 2_2016年旬月报表(1)" xfId="2592"/>
    <cellStyle name="好_奖励补助测算7.25 (version 1) (version 1) 2 2_2016年7旬月报表(1)" xfId="2593"/>
    <cellStyle name="差_2009年一般性转移支付标准工资_奖励补助测算5.24冯铸 3_2016年旬月报表(1)" xfId="2594"/>
    <cellStyle name="差_2009年一般性转移支付标准工资_奖励补助测算7.25 (version 1) (version 1) 3_2016年6旬月报表(1)" xfId="2595"/>
    <cellStyle name="好_来宾市2011年下半年BT融资建设项目计划表201108081 2" xfId="2596"/>
    <cellStyle name="差_2009年一般性转移支付标准工资_奖励补助测算7.23 2" xfId="2597"/>
    <cellStyle name="警告文本 7 2" xfId="2598"/>
    <cellStyle name="好_Book1_1_2011.7 2 2_2016年6旬月报表(1)" xfId="2599"/>
    <cellStyle name="差_工程建设管理台帐(7月） 3_2016年6旬月报表(1)" xfId="2600"/>
    <cellStyle name="差_高中教师人数（教育厅1.6日提供） 2 2_2016年6旬月报表(1)" xfId="2601"/>
    <cellStyle name="差_地方配套按人均增幅控制8.30xl 3_2016年旬月报表(1)" xfId="2602"/>
    <cellStyle name="差_指标四 3" xfId="2603"/>
    <cellStyle name="好_奖励补助测算7.25 (version 1) (version 1) 3_2016年6旬月报表(1)" xfId="2604"/>
    <cellStyle name="差_2009年一般性转移支付标准工资_奖励补助测算7.23 3_2016年旬月报表(1)" xfId="2605"/>
    <cellStyle name="差_2009年一般性转移支付标准工资_奖励补助测算7.25" xfId="2606"/>
    <cellStyle name="后继超链接 2" xfId="2607"/>
    <cellStyle name="检查单元格 6 2" xfId="2608"/>
    <cellStyle name="PSSpacer" xfId="2609"/>
    <cellStyle name="差_2009年一般性转移支付标准工资_奖励补助测算7.25 (version 1) (version 1) 2 2_2016年旬月报表(1)" xfId="2610"/>
    <cellStyle name="差_2009年一般性转移支付标准工资_奖励补助测算7.25 5_2016年旬月报表(1)" xfId="2611"/>
    <cellStyle name="差_2009年一般性转移支付标准工资_奖励补助测算7.23 3_2016年6旬月报表(1)" xfId="2612"/>
    <cellStyle name="差_2009年一般性转移支付标准工资_奖励补助测算7.25 (version 1) (version 1) 3" xfId="2613"/>
    <cellStyle name="差_2009年一般性转移支付标准工资_奖励补助测算7.25 2 2_2016年7旬月报表(1)" xfId="2614"/>
    <cellStyle name="差_2009年一般性转移支付标准工资_奖励补助测算7.25 3_2016年旬月报表(1)" xfId="2615"/>
    <cellStyle name="差_2009年一般性转移支付标准工资_奖励补助测算7.25 4_2016年7旬月报表(1)" xfId="2616"/>
    <cellStyle name="好_00省级(定稿) 3_2016年7旬月报表(1)" xfId="2617"/>
    <cellStyle name="好_2009年一般性转移支付标准工资_奖励补助测算5.24冯铸 3_2016年旬月报表(1)" xfId="2618"/>
    <cellStyle name="好_530629_2006年县级财政报表附表 2 2_2016年旬月报表(1)" xfId="2619"/>
    <cellStyle name="差_2008云南省分县市中小学教职工统计表（教育厅提供） 2" xfId="2620"/>
    <cellStyle name="差_2009年一般性转移支付标准工资_奖励补助测算7.25 4_2016年旬月报表(1)" xfId="2621"/>
    <cellStyle name="差_2011.7 2" xfId="2622"/>
    <cellStyle name="好_2009年一般性转移支付标准工资 3" xfId="2623"/>
    <cellStyle name="常规_（融安县2015总预算）附件" xfId="2624"/>
    <cellStyle name="Currency_!!!GO" xfId="2625"/>
    <cellStyle name="好_奖励补助测算7.23 2 2" xfId="2626"/>
    <cellStyle name="差_2011.7 2_2016年7旬月报表(1)" xfId="2627"/>
    <cellStyle name="40% - 强调文字颜色 3 2 2 2" xfId="2628"/>
    <cellStyle name="差_530623_2006年县级财政报表附表 2 2" xfId="2629"/>
    <cellStyle name="强调文字颜色 3 4" xfId="2630"/>
    <cellStyle name="差_义务教育阶段教职工人数（教育厅提供最终） 3_2016年6旬月报表(1)" xfId="2631"/>
    <cellStyle name="差_530623_2006年县级财政报表附表 3" xfId="2632"/>
    <cellStyle name="差_530629_2006年县级财政报表附表 2 2_2016年7旬月报表(1)" xfId="2633"/>
    <cellStyle name="差_530629_2006年县级财政报表附表 3_2016年7旬月报表(1)" xfId="2634"/>
    <cellStyle name="差_5334_2006年迪庆县级财政报表附表 3_2016年7旬月报表(1)" xfId="2635"/>
    <cellStyle name="强调文字颜色 2 7" xfId="2636"/>
    <cellStyle name="差_Book1_1_来宾市2011年下半年BT融资建设项目计划表201108081 2 2_2016年旬月报表(1)" xfId="2637"/>
    <cellStyle name="好_2009年一般性转移支付标准工资_奖励补助测算7.25 (version 1) (version 1) 3_2016年6旬月报表(1)" xfId="2638"/>
    <cellStyle name="差_2006年在职人员情况 3_2016年旬月报表(1)" xfId="2639"/>
    <cellStyle name="好_Book2" xfId="2640"/>
    <cellStyle name="好 6 2" xfId="2641"/>
    <cellStyle name="强调文字颜色 6 2" xfId="2642"/>
    <cellStyle name="好_2006年全省财力计算表（中央、决算） 3_2016年7旬月报表(1)" xfId="2643"/>
    <cellStyle name="差_Book1" xfId="2644"/>
    <cellStyle name="差_Book1 2_社会保险基金预算调整表" xfId="2645"/>
    <cellStyle name="Accent4 - 60% 3" xfId="2646"/>
    <cellStyle name="差_Book1_1" xfId="2647"/>
    <cellStyle name="好_2007年检察院案件数 2 2_2016年6旬月报表(1)" xfId="2648"/>
    <cellStyle name="差_奖励补助测算7.25 (version 1) (version 1) 3_2016年6旬月报表(1)" xfId="2649"/>
    <cellStyle name="差_Book1_1_2011.7 3_2016年旬月报表(1)" xfId="2650"/>
    <cellStyle name="PSDate 2" xfId="2651"/>
    <cellStyle name="差_Book1_1_来宾市2011年下半年BT融资建设项目计划表201108081 2" xfId="2652"/>
    <cellStyle name="计算 2" xfId="2653"/>
    <cellStyle name="差_~5676413 2 2_2016年旬月报表(1)" xfId="2654"/>
    <cellStyle name="好_教师绩效工资测算表（离退休按各地上报数测算）2009年1月1日 2" xfId="2655"/>
    <cellStyle name="差_Book1_2 2_2016年6旬月报表(1)" xfId="2656"/>
    <cellStyle name="差_Book1_2 2_2016年7旬月报表(1)" xfId="2657"/>
    <cellStyle name="标题 3 5" xfId="2658"/>
    <cellStyle name="差_2009年一般性转移支付标准工资_奖励补助测算5.22测试 3" xfId="2659"/>
    <cellStyle name="差_Book1_2 2_2016年旬月报表(1)" xfId="2660"/>
    <cellStyle name="Accent2 - 60% 3" xfId="2661"/>
    <cellStyle name="常规 5" xfId="2662"/>
    <cellStyle name="差_奖励补助测算7.25 (version 1) (version 1) 2 2_2016年6旬月报表(1)" xfId="2663"/>
    <cellStyle name="_Book1_4 3" xfId="2664"/>
    <cellStyle name="差_Book1_2011.7 2 2" xfId="2665"/>
    <cellStyle name="Calculation 2" xfId="2666"/>
    <cellStyle name="差_Book1_2011.7 2 2_2016年旬月报表(1)" xfId="2667"/>
    <cellStyle name="好_奖励补助测算7.23 3" xfId="2668"/>
    <cellStyle name="差_2009年一般性转移支付标准工资_地方配套按人均增幅控制8.30一般预算平均增幅、人均可用财力平均增幅两次控制、社会治安系数调整、案件数调整xl" xfId="2669"/>
    <cellStyle name="差_Book1_2011.7 3_2016年6旬月报表(1)" xfId="2670"/>
    <cellStyle name="差_Book1_3" xfId="2671"/>
    <cellStyle name="差_Book1_融资完成情况统计表 2" xfId="2672"/>
    <cellStyle name="差_奖励补助测算7.23 3_2016年7旬月报表(1)" xfId="2673"/>
    <cellStyle name="常规 10_(融安县）2017年政府新增一般债券资金安排使用表" xfId="2674"/>
    <cellStyle name="好_M03 2 2_2016年7旬月报表(1)" xfId="2675"/>
    <cellStyle name="好_下半年禁吸戒毒经费1000万元 3_2016年旬月报表(1)" xfId="2676"/>
    <cellStyle name="好_2009年一般性转移支付标准工资_奖励补助测算5.24冯铸 3_2016年7旬月报表(1)" xfId="2677"/>
    <cellStyle name="差_Book1_3 3" xfId="2678"/>
    <cellStyle name="小数" xfId="2679"/>
    <cellStyle name="差_检验表（调整后）" xfId="2680"/>
    <cellStyle name="汇总 6_社会保险基金预算调整表" xfId="2681"/>
    <cellStyle name="输出 11" xfId="2682"/>
    <cellStyle name="差_Book1_Book1" xfId="2683"/>
    <cellStyle name="好_高中教师人数（教育厅1.6日提供） 3_2016年6旬月报表(1)" xfId="2684"/>
    <cellStyle name="常规 3 10" xfId="2685"/>
    <cellStyle name="差_Book1_Book1 2 2" xfId="2686"/>
    <cellStyle name="计算 6_社会保险基金预算调整表" xfId="2687"/>
    <cellStyle name="差_Book1_Book1 2 2_2016年7旬月报表(1)" xfId="2688"/>
    <cellStyle name="差_检验表（调整后） 2" xfId="2689"/>
    <cellStyle name="小数 2" xfId="2690"/>
    <cellStyle name="好_地方配套按人均增幅控制8.31（调整结案率后）xl 3_2016年旬月报表(1)" xfId="2691"/>
    <cellStyle name="好_云南农村义务教育统计表 3_2016年7旬月报表(1)" xfId="2692"/>
    <cellStyle name="常规 2 11" xfId="2693"/>
    <cellStyle name="差_Book1_Book1 3_2016年7旬月报表(1)" xfId="2694"/>
    <cellStyle name="好_11大理 2" xfId="2695"/>
    <cellStyle name="差_Book1_Book1 3_2016年旬月报表(1)" xfId="2696"/>
    <cellStyle name="40% - 强调文字颜色 1 3 2 2" xfId="2697"/>
    <cellStyle name="差_卫生部门" xfId="2698"/>
    <cellStyle name="40% - 强调文字颜色 6 10" xfId="2699"/>
    <cellStyle name="链接单元格 2 2" xfId="2700"/>
    <cellStyle name="差_教育厅提供义务教育及高中教师人数（2009年1月6日） 2 2" xfId="2701"/>
    <cellStyle name="差_第一部分：综合全" xfId="2702"/>
    <cellStyle name="差_2015年财政收支预算1－10表" xfId="2703"/>
    <cellStyle name="差_2009年一般性转移支付标准工资_奖励补助测算7.23 3" xfId="2704"/>
    <cellStyle name="好_来宾市2011年下半年BT融资建设项目计划表201108081 3" xfId="2705"/>
    <cellStyle name="差_Book1_来宾市2011年下半年BT融资建设项目计划表201108081" xfId="2706"/>
    <cellStyle name="常规 2 4" xfId="2707"/>
    <cellStyle name="好_2009年一般性转移支付标准工资_奖励补助测算7.25 (version 1) (version 1) 2 2_2016年旬月报表(1)" xfId="2708"/>
    <cellStyle name="差_地方配套按人均增幅控制8.30xl 3_2016年7旬月报表(1)" xfId="2709"/>
    <cellStyle name="差_Book1_来宾市2011年下半年BT融资建设项目计划表201108081 2" xfId="2710"/>
    <cellStyle name="差_工程建设管理台帐(7月） 3" xfId="2711"/>
    <cellStyle name="好 2 2" xfId="2712"/>
    <cellStyle name="差_Book1_来宾市2011年下半年BT融资建设项目计划表201108081 2_2016年旬月报表(1)" xfId="2713"/>
    <cellStyle name="汇总 2 2" xfId="2714"/>
    <cellStyle name="常规 4 5 2" xfId="2715"/>
    <cellStyle name="差_Book2 2 2_2016年旬月报表(1)" xfId="2716"/>
    <cellStyle name="差_Book2 3" xfId="2717"/>
    <cellStyle name="汇总 3" xfId="2718"/>
    <cellStyle name="常规 4 6 2" xfId="2719"/>
    <cellStyle name="好_2006年水利统计指标统计表 2" xfId="2720"/>
    <cellStyle name="差_03昭通" xfId="2721"/>
    <cellStyle name="差_M01-2(州市补助收入) 2" xfId="2722"/>
    <cellStyle name="好_2006年在职人员情况" xfId="2723"/>
    <cellStyle name="差_03昭通 2" xfId="2724"/>
    <cellStyle name="差_M01-2(州市补助收入) 2 2" xfId="2725"/>
    <cellStyle name="好_2006年在职人员情况 2" xfId="2726"/>
    <cellStyle name="20% - 强调文字颜色 2 2" xfId="2727"/>
    <cellStyle name="好_2009年一般性转移支付标准工资_地方配套按人均增幅控制8.30xl 2" xfId="2728"/>
    <cellStyle name="差_地方配套按人均增幅控制8.31（调整结案率后）xl 2 2_2016年6旬月报表(1)" xfId="2729"/>
    <cellStyle name="标题 1 4 2" xfId="2730"/>
    <cellStyle name="差_~4190974 2 2_2016年7旬月报表(1)" xfId="2731"/>
    <cellStyle name="好_不用软件计算9.1不考虑经费管理评价xl 2 2_2016年7旬月报表(1)" xfId="2732"/>
    <cellStyle name="差_Book1_1_2011.7 2 2_2016年旬月报表(1)" xfId="2733"/>
    <cellStyle name="60% - 强调文字颜色 4 2 2 2" xfId="2734"/>
    <cellStyle name="差_M01-2(州市补助收入) 2 2_2016年旬月报表(1)" xfId="2735"/>
    <cellStyle name="好_Book1_Book1_1" xfId="2736"/>
    <cellStyle name="好_奖励补助测算7.23 2 2_2016年旬月报表(1)" xfId="2737"/>
    <cellStyle name="好_0502通海县 3" xfId="2738"/>
    <cellStyle name="差_M01-2(州市补助收入) 3_2016年旬月报表(1)" xfId="2739"/>
    <cellStyle name="好_00省级(打印) 3" xfId="2740"/>
    <cellStyle name="差_M03 2 2_2016年6旬月报表(1)" xfId="2741"/>
    <cellStyle name="强调文字颜色 5 2 2 2" xfId="2742"/>
    <cellStyle name="警告文本 5" xfId="2743"/>
    <cellStyle name="差_M03 3_2016年6旬月报表(1)" xfId="2744"/>
    <cellStyle name="好_汇总 2 2_2016年7旬月报表(1)" xfId="2745"/>
    <cellStyle name="差_M03 3_2016年旬月报表(1)" xfId="2746"/>
    <cellStyle name="差_不用软件计算9.1不考虑经费管理评价xl" xfId="2747"/>
    <cellStyle name="好_第五部分(才淼、饶永宏） 3_2016年6旬月报表(1)" xfId="2748"/>
    <cellStyle name="标题 15" xfId="2749"/>
    <cellStyle name="差_不用软件计算9.1不考虑经费管理评价xl 2 2" xfId="2750"/>
    <cellStyle name="差_不用软件计算9.1不考虑经费管理评价xl 3" xfId="2751"/>
    <cellStyle name="差_不用软件计算9.1不考虑经费管理评价xl 3_2016年7旬月报表(1)" xfId="2752"/>
    <cellStyle name="60% - 强调文字颜色 1 7 2" xfId="2753"/>
    <cellStyle name="输出 4 2" xfId="2754"/>
    <cellStyle name="好_Book1_1_来宾市2011年下半年BT融资建设项目计划表201108081 3_2016年旬月报表(1)" xfId="2755"/>
    <cellStyle name="好_Book1_1_来宾市2011年下半年BT融资建设项目计划表201108081 2 2_2016年6旬月报表(1)" xfId="2756"/>
    <cellStyle name="差_5334_2006年迪庆县级财政报表附表 3_2016年旬月报表(1)" xfId="2757"/>
    <cellStyle name="差_财政供养人员 2" xfId="2758"/>
    <cellStyle name="差_县级公安机关公用经费标准奖励测算方案（定稿） 2 2_2016年旬月报表(1)" xfId="2759"/>
    <cellStyle name="差_财政供养人员 2 2_2016年7旬月报表(1)" xfId="2760"/>
    <cellStyle name="常规_Sheet1" xfId="2761"/>
    <cellStyle name="好_奖励补助测算7.23 2 2_2016年7旬月报表(1)" xfId="2762"/>
    <cellStyle name="差_Book1_1_2011.7 3_2016年7旬月报表(1)" xfId="2763"/>
    <cellStyle name="差_M01-2(州市补助收入) 3_2016年7旬月报表(1)" xfId="2764"/>
    <cellStyle name="差_财政支出对上级的依赖程度" xfId="2765"/>
    <cellStyle name="强调文字颜色 3 5" xfId="2766"/>
    <cellStyle name="差_城建部门" xfId="2767"/>
    <cellStyle name="差_地方配套按人均增幅控制8.30xl 2 2" xfId="2768"/>
    <cellStyle name="好_2009年一般性转移支付标准工资_奖励补助测算5.22测试 2 2_2016年旬月报表(1)" xfId="2769"/>
    <cellStyle name="差_地方配套按人均增幅控制8.30xl 3_2016年6旬月报表(1)" xfId="2770"/>
    <cellStyle name="差_2、土地面积、人口、粮食产量基本情况 3" xfId="2771"/>
    <cellStyle name="差_地方配套按人均增幅控制8.30一般预算平均增幅、人均可用财力平均增幅两次控制、社会治安系数调整、案件数调整xl 3_2016年7旬月报表(1)" xfId="2772"/>
    <cellStyle name="好 8" xfId="2773"/>
    <cellStyle name="差_地方配套按人均增幅控制8.31（调整结案率后）xl" xfId="2774"/>
    <cellStyle name="注释 4 2" xfId="2775"/>
    <cellStyle name="差_地方配套按人均增幅控制8.31（调整结案率后）xl 3" xfId="2776"/>
    <cellStyle name="差_0605石屏县 2 2_2016年6旬月报表(1)" xfId="2777"/>
    <cellStyle name="差_地方配套按人均增幅控制8.31（调整结案率后）xl 3_2016年6旬月报表(1)" xfId="2778"/>
    <cellStyle name="好_三季度－表二 2 2_2016年7旬月报表(1)" xfId="2779"/>
    <cellStyle name="差_0605石屏县 2 2_2016年旬月报表(1)" xfId="2780"/>
    <cellStyle name="差_地方配套按人均增幅控制8.31（调整结案率后）xl 3_2016年旬月报表(1)" xfId="2781"/>
    <cellStyle name="好_云南农村义务教育统计表 2 2" xfId="2782"/>
    <cellStyle name="强调文字颜色 1 8" xfId="2783"/>
    <cellStyle name="20% - 强调文字颜色 1 2_(融安县）2017年政府新增一般债券资金安排使用表" xfId="2784"/>
    <cellStyle name="适中 6" xfId="2785"/>
    <cellStyle name="差_第五部分(才淼、饶永宏） 2 2" xfId="2786"/>
    <cellStyle name="差_卫生部门 3" xfId="2787"/>
    <cellStyle name="常规 4 5" xfId="2788"/>
    <cellStyle name="差_指标四 2 2_2016年旬月报表(1)" xfId="2789"/>
    <cellStyle name="好_桂投9月报统计局 2 2_2016年6旬月报表(1)" xfId="2790"/>
    <cellStyle name="强调文字颜色 6 6" xfId="2791"/>
    <cellStyle name="差_第五部分(才淼、饶永宏） 3_2016年旬月报表(1)" xfId="2792"/>
    <cellStyle name="好 9 2" xfId="2793"/>
    <cellStyle name="好_2009年一般性转移支付标准工资" xfId="2794"/>
    <cellStyle name="差_工程建设管理台帐(7月） 3_2016年旬月报表(1)" xfId="2795"/>
    <cellStyle name="差_桂投9月报统计局" xfId="2796"/>
    <cellStyle name="差_桂投9月报统计局 2 2_2016年6旬月报表(1)" xfId="2797"/>
    <cellStyle name="差_桂投9月报统计局 2 2_2016年旬月报表(1)" xfId="2798"/>
    <cellStyle name="差_汇总 2" xfId="2799"/>
    <cellStyle name="20% - 强调文字颜色 1" xfId="2800"/>
    <cellStyle name="差_汇总 3" xfId="2801"/>
    <cellStyle name="好_0605石屏县 2 2_2016年7旬月报表(1)" xfId="2802"/>
    <cellStyle name="分级显示行_1_13区汇总" xfId="2803"/>
    <cellStyle name="差 6 2" xfId="2804"/>
    <cellStyle name="差_云南省2008年转移支付测算——州市本级考核部分及政策性测算 2 2" xfId="2805"/>
    <cellStyle name="差_地方配套按人均增幅控制8.31（调整结案率后）xl 2 2" xfId="2806"/>
    <cellStyle name="差_汇总-县级财政报表附表 2" xfId="2807"/>
    <cellStyle name="常规 4 2 2" xfId="2808"/>
    <cellStyle name="Good" xfId="2809"/>
    <cellStyle name="差 2 2 2 2" xfId="2810"/>
    <cellStyle name="好_Book1_Book1 3_2016年7旬月报表(1)" xfId="2811"/>
    <cellStyle name="差_汇总-县级财政报表附表 2 2_2016年7旬月报表(1)" xfId="2812"/>
    <cellStyle name="常规 3 5" xfId="2813"/>
    <cellStyle name="差_汇总-县级财政报表附表 3_2016年7旬月报表(1)" xfId="2814"/>
    <cellStyle name="差_基础数据分析 2" xfId="2815"/>
    <cellStyle name="差_三季度－表二 3_2016年7旬月报表(1)" xfId="2816"/>
    <cellStyle name="差_基础数据分析 2 2" xfId="2817"/>
    <cellStyle name="强调文字颜色 6 9" xfId="2818"/>
    <cellStyle name="好_2009年一般性转移支付标准工资 3_2016年7旬月报表(1)" xfId="2819"/>
    <cellStyle name="检查单元格 3 2_社会保险基金预算调整表" xfId="2820"/>
    <cellStyle name="差_基础数据分析 2 2_2016年旬月报表(1)" xfId="2821"/>
    <cellStyle name="差_基础数据分析 3" xfId="2822"/>
    <cellStyle name="差_M03" xfId="2823"/>
    <cellStyle name="差_基础数据分析 3_2016年6旬月报表(1)" xfId="2824"/>
    <cellStyle name="差_00省级(打印) 2 2_2016年7旬月报表(1)" xfId="2825"/>
    <cellStyle name="好_指标四 2 2" xfId="2826"/>
    <cellStyle name="好_2006年水利统计指标统计表 2 2" xfId="2827"/>
    <cellStyle name="汇总 3 2" xfId="2828"/>
    <cellStyle name="强调文字颜色 4 9" xfId="2829"/>
    <cellStyle name="输入 9" xfId="2830"/>
    <cellStyle name="60% - 强调文字颜色 3 2" xfId="2831"/>
    <cellStyle name="差_奖励补助测算5.22测试 3_2016年旬月报表(1)" xfId="2832"/>
    <cellStyle name="好_M01-2(州市补助收入) 3_2016年旬月报表(1)" xfId="2833"/>
    <cellStyle name="检查单元格 3" xfId="2834"/>
    <cellStyle name="好_2006年在职人员情况 2 2" xfId="2835"/>
    <cellStyle name="标题 2 6_社会保险基金预算调整表" xfId="2836"/>
    <cellStyle name="差_卫生部门 3_2016年7旬月报表(1)" xfId="2837"/>
    <cellStyle name="好_2009年一般性转移支付标准工资_奖励补助测算7.23" xfId="2838"/>
    <cellStyle name="差_奖励补助测算5.24冯铸 2 2" xfId="2839"/>
    <cellStyle name="差_奖励补助测算5.24冯铸 2 2_2016年6旬月报表(1)" xfId="2840"/>
    <cellStyle name="差_奖励补助测算5.24冯铸 2 2_2016年旬月报表(1)" xfId="2841"/>
    <cellStyle name="好_云南省2008年转移支付测算——州市本级考核部分及政策性测算 2 2_2016年6旬月报表(1)" xfId="2842"/>
    <cellStyle name="差_融资完成情况统计表 3_2016年旬月报表(1)" xfId="2843"/>
    <cellStyle name="标题 3 7_社会保险基金预算调整表" xfId="2844"/>
    <cellStyle name="差_奖励补助测算5.24冯铸 3_2016年7旬月报表(1)" xfId="2845"/>
    <cellStyle name="差_奖励补助测算7.23 2" xfId="2846"/>
    <cellStyle name="差_奖励补助测算7.23 3_2016年6旬月报表(1)" xfId="2847"/>
    <cellStyle name="差_奖励补助测算7.25" xfId="2848"/>
    <cellStyle name="差_奖励补助测算7.25 (version 1) (version 1) 3_2016年旬月报表(1)" xfId="2849"/>
    <cellStyle name="差_奖励补助测算7.25 3" xfId="2850"/>
    <cellStyle name="差_云南省2008年转移支付测算——州市本级考核部分及政策性测算 2" xfId="2851"/>
    <cellStyle name="差_奖励补助测算7.25 5" xfId="2852"/>
    <cellStyle name="差_指标四 2 2_2016年6旬月报表(1)" xfId="2853"/>
    <cellStyle name="好_Book2 2 2" xfId="2854"/>
    <cellStyle name="差_教育厅提供义务教育及高中教师人数（2009年1月6日） 2" xfId="2855"/>
    <cellStyle name="好 7 2" xfId="2856"/>
    <cellStyle name="好_地方配套按人均增幅控制8.30一般预算平均增幅、人均可用财力平均增幅两次控制、社会治安系数调整、案件数调整xl 2 2_2016年6旬月报表(1)" xfId="2857"/>
    <cellStyle name="好_来宾市2011年下半年BT融资建设项目计划表201108081 3_2016年旬月报表(1)" xfId="2858"/>
    <cellStyle name="差_来宾市2011年下半年BT融资建设项目计划表201108081 2 2_2016年7旬月报表(1)" xfId="2859"/>
    <cellStyle name="好_2007年人员分部门统计表 2 2" xfId="2860"/>
    <cellStyle name="强调文字颜色 5 5" xfId="2861"/>
    <cellStyle name="汇总 4 2" xfId="2862"/>
    <cellStyle name="差_来宾市2011年下半年BT融资建设项目计划表201108081 3" xfId="2863"/>
    <cellStyle name="60% - Accent5 2 2" xfId="2864"/>
    <cellStyle name="差_来宾市2011年下半年BT融资建设项目计划表201108081 3_2016年7旬月报表(1)" xfId="2865"/>
    <cellStyle name="差_历年教师人数" xfId="2866"/>
    <cellStyle name="差_历年教师人数 2" xfId="2867"/>
    <cellStyle name="Accent5 - 60% 3" xfId="2868"/>
    <cellStyle name="好_云南农村义务教育统计表 3_2016年6旬月报表(1)" xfId="2869"/>
    <cellStyle name="差_丽江汇总 2" xfId="2870"/>
    <cellStyle name="好_2007年检察院案件数 3" xfId="2871"/>
    <cellStyle name="差_收支表 2015年社会保险基金决算_融安县财政局 农保" xfId="2872"/>
    <cellStyle name="好_1110洱源县 2 2" xfId="2873"/>
    <cellStyle name="差_卫生部门 2" xfId="2874"/>
    <cellStyle name="常规 4 4" xfId="2875"/>
    <cellStyle name="Accent6 - 20% 2" xfId="2876"/>
    <cellStyle name="差_Book1_1_来宾市2011年下半年BT融资建设项目计划表201108081 2 2_2016年7旬月报表(1)" xfId="2877"/>
    <cellStyle name="差_文体广播部门" xfId="2878"/>
    <cellStyle name="Accent6 - 20% 2 2" xfId="2879"/>
    <cellStyle name="差_文体广播部门 2" xfId="2880"/>
    <cellStyle name="计算 2 3" xfId="2881"/>
    <cellStyle name="强调文字颜色 4 4" xfId="2882"/>
    <cellStyle name="好_Book1_1_2011.7 3_2016年旬月报表(1)" xfId="2883"/>
    <cellStyle name="40% - 强调文字颜色 1 9 2" xfId="2884"/>
    <cellStyle name="差_县级公安机关公用经费标准奖励测算方案（定稿） 3_2016年旬月报表(1)" xfId="2885"/>
    <cellStyle name="好_云南省2008年中小学教师人数统计表 2" xfId="2886"/>
    <cellStyle name="好 2" xfId="2887"/>
    <cellStyle name="差_业务工作量指标 2 2_2016年7旬月报表(1)" xfId="2888"/>
    <cellStyle name="标题 1 4_社会保险基金预算调整表" xfId="2889"/>
    <cellStyle name="好 3 2" xfId="2890"/>
    <cellStyle name="差_2009年一般性转移支付标准工资_奖励补助测算7.23 2 2_2016年7旬月报表(1)" xfId="2891"/>
    <cellStyle name="差_义务教育阶段教职工人数（教育厅提供最终） 2 2_2016年6旬月报表(1)" xfId="2892"/>
    <cellStyle name="好_2006年水利统计指标统计表 3_2016年7旬月报表(1)" xfId="2893"/>
    <cellStyle name="差_义务教育阶段教职工人数（教育厅提供最终） 2 2_2016年旬月报表(1)" xfId="2894"/>
    <cellStyle name="好_奖励补助测算7.25 4_2016年旬月报表(1)" xfId="2895"/>
    <cellStyle name="差_义务教育阶段教职工人数（教育厅提供最终） 3_2016年旬月报表(1)" xfId="2896"/>
    <cellStyle name="好 8 2" xfId="2897"/>
    <cellStyle name="常规 3 3" xfId="2898"/>
    <cellStyle name="好_2009年一般性转移支付标准工资_地方配套按人均增幅控制8.30一般预算平均增幅、人均可用财力平均增幅两次控制、社会治安系数调整、案件数调整xl 2 2_2016年7旬月报表(1)" xfId="2899"/>
    <cellStyle name="好_11大理 2 2" xfId="2900"/>
    <cellStyle name="差_2009年一般性转移支付标准工资_~5676413 2 2_2016年旬月报表(1)" xfId="2901"/>
    <cellStyle name="差_奖励补助测算5.23新 3_2016年7旬月报表(1)" xfId="2902"/>
    <cellStyle name="好_2009年一般性转移支付标准工资_地方配套按人均增幅控制8.30一般预算平均增幅、人均可用财力平均增幅两次控制、社会治安系数调整、案件数调整xl 3" xfId="2903"/>
    <cellStyle name="Bad 2 2" xfId="2904"/>
    <cellStyle name="好_05玉溪 2" xfId="2905"/>
    <cellStyle name="好_Book1_1_来宾市2011年下半年BT融资建设项目计划表201108081" xfId="2906"/>
    <cellStyle name="差_云南省2008年中小学教职工情况（教育厅提供20090101加工整理） 2" xfId="2907"/>
    <cellStyle name="好_05玉溪 2 2" xfId="2908"/>
    <cellStyle name="好_来宾市2011年下半年BT融资建设项目计划表201108081" xfId="2909"/>
    <cellStyle name="好_三季度－表二 3_2016年6旬月报表(1)" xfId="2910"/>
    <cellStyle name="40% - 强调文字颜色 4 10 2" xfId="2911"/>
    <cellStyle name="标题 1 3" xfId="2912"/>
    <cellStyle name="注释 6" xfId="2913"/>
    <cellStyle name="差_云南省2008年转移支付测算——州市本级考核部分及政策性测算 3_2016年旬月报表(1)" xfId="2914"/>
    <cellStyle name="差_指标四" xfId="2915"/>
    <cellStyle name="差_指标四 3_2016年6旬月报表(1)" xfId="2916"/>
    <cellStyle name="好_地方配套按人均增幅控制8.30一般预算平均增幅、人均可用财力平均增幅两次控制、社会治安系数调整、案件数调整xl 2 2_2016年旬月报表(1)" xfId="2917"/>
    <cellStyle name="差_Book1_融资完成情况统计表 2_2016年旬月报表(1)" xfId="2918"/>
    <cellStyle name="差_云南省2008年中小学教职工情况（教育厅提供20090101加工整理）" xfId="2919"/>
    <cellStyle name="常规 2 2" xfId="2920"/>
    <cellStyle name="好_2009年一般性转移支付标准工资_~5676413 3_2016年旬月报表(1)" xfId="2921"/>
    <cellStyle name="强调文字颜色 2 3 2 2" xfId="2922"/>
    <cellStyle name="常规 2 9" xfId="2923"/>
    <cellStyle name="常规 2_(融安县）2017年政府新增一般债券资金安排使用表" xfId="2924"/>
    <cellStyle name="好_11大理 2 2_2016年旬月报表(1)" xfId="2925"/>
    <cellStyle name="常规 3" xfId="2926"/>
    <cellStyle name="差_05玉溪 2 2" xfId="2927"/>
    <cellStyle name="好_卫生部门 2" xfId="2928"/>
    <cellStyle name="常规 3 2 2" xfId="2929"/>
    <cellStyle name="常规 3 2 2 2" xfId="2930"/>
    <cellStyle name="常规 3 4" xfId="2931"/>
    <cellStyle name="常规 3 9" xfId="2932"/>
    <cellStyle name="常规 4 10" xfId="2933"/>
    <cellStyle name="好_M03 3_2016年7旬月报表(1)" xfId="2934"/>
    <cellStyle name="常规 4 3" xfId="2935"/>
    <cellStyle name="常规 4_17一批总表1" xfId="2936"/>
    <cellStyle name="好_Book1_1_2011.7 3" xfId="2937"/>
    <cellStyle name="常规 8" xfId="2938"/>
    <cellStyle name="差_教育厅提供义务教育及高中教师人数（2009年1月6日） 2 2_2016年7旬月报表(1)" xfId="2939"/>
    <cellStyle name="好_第五部分(才淼、饶永宏） 2" xfId="2940"/>
    <cellStyle name="好_第五部分(才淼、饶永宏） 2 2" xfId="2941"/>
    <cellStyle name="好_530629_2006年县级财政报表附表 3_2016年旬月报表(1)" xfId="2942"/>
    <cellStyle name="链接单元格 7" xfId="2943"/>
    <cellStyle name="常规_2000年月报上报格式" xfId="2944"/>
    <cellStyle name="好_~5676413 3_2016年6旬月报表(1)" xfId="2945"/>
    <cellStyle name="解释性文本 7 2" xfId="2946"/>
    <cellStyle name="好_2009年一般性转移支付标准工资_奖励补助测算7.25 (version 1) (version 1) 2 2_2016年7旬月报表(1)" xfId="2947"/>
    <cellStyle name="常规_2017年地方财政预算表（国有资本经营部分）融安县" xfId="2948"/>
    <cellStyle name="20% - 强调文字颜色 2 3" xfId="2949"/>
    <cellStyle name="好_2009年一般性转移支付标准工资_地方配套按人均增幅控制8.30xl 3" xfId="2950"/>
    <cellStyle name="好_2006年在职人员情况 3" xfId="2951"/>
    <cellStyle name="好 7" xfId="2952"/>
    <cellStyle name="好_00省级(定稿) 2 2_2016年7旬月报表(1)" xfId="2953"/>
    <cellStyle name="好_1110洱源县 3" xfId="2954"/>
    <cellStyle name="计算 4" xfId="2955"/>
    <cellStyle name="Accent3 - 20%" xfId="2956"/>
    <cellStyle name="差_1110洱源县 2 2_2016年旬月报表(1)" xfId="2957"/>
    <cellStyle name="好_~4190974 2 2_2016年7旬月报表(1)" xfId="2958"/>
    <cellStyle name="输出 3_社会保险基金预算调整表" xfId="2959"/>
    <cellStyle name="好_2016年融安县债务限额和余额情况表" xfId="2960"/>
    <cellStyle name="强调文字颜色 5 6 2" xfId="2961"/>
    <cellStyle name="好_00省级(打印) 2 2" xfId="2962"/>
    <cellStyle name="好_2009年一般性转移支付标准工资_~5676413 2 2_2016年6旬月报表(1)" xfId="2963"/>
    <cellStyle name="好_县级公安机关公用经费标准奖励测算方案（定稿） 2 2" xfId="2964"/>
    <cellStyle name="差_Book2 2 2_2016年7旬月报表(1)" xfId="2965"/>
    <cellStyle name="好_2015年财政收支预算1－10表" xfId="2966"/>
    <cellStyle name="好_2009年一般性转移支付标准工资_奖励补助测算7.25 5" xfId="2967"/>
    <cellStyle name="好_基础数据分析 2 2_2016年6旬月报表(1)" xfId="2968"/>
    <cellStyle name="计算 10 2" xfId="2969"/>
    <cellStyle name="差_卫生部门 3_2016年旬月报表(1)" xfId="2970"/>
    <cellStyle name="好_00省级(打印) 3_2016年旬月报表(1)" xfId="2971"/>
    <cellStyle name="好_00省级(定稿)" xfId="2972"/>
    <cellStyle name="好_地方配套按人均增幅控制8.30一般预算平均增幅、人均可用财力平均增幅两次控制、社会治安系数调整、案件数调整xl 3_2016年6旬月报表(1)" xfId="2973"/>
    <cellStyle name="好_00省级(定稿) 2 2_2016年6旬月报表(1)" xfId="2974"/>
    <cellStyle name="20% - 强调文字颜色 4 6 2" xfId="2975"/>
    <cellStyle name="好_00省级(定稿) 3" xfId="2976"/>
    <cellStyle name="差_工程建设管理台帐(7月） 3_2016年7旬月报表(1)" xfId="2977"/>
    <cellStyle name="解释性文本 5 2" xfId="2978"/>
    <cellStyle name="好_Book1_Book1 3" xfId="2979"/>
    <cellStyle name="差_高中教师人数（教育厅1.6日提供） 2 2_2016年7旬月报表(1)" xfId="2980"/>
    <cellStyle name="好_03昭通" xfId="2981"/>
    <cellStyle name="60% - 强调文字颜色 1 6 2" xfId="2982"/>
    <cellStyle name="输出 3 2" xfId="2983"/>
    <cellStyle name="检查单元格 7" xfId="2984"/>
    <cellStyle name="输出 3 2 2" xfId="2985"/>
    <cellStyle name="Percent_!!!GO" xfId="2986"/>
    <cellStyle name="检查单元格 7 2" xfId="2987"/>
    <cellStyle name="好_奖励补助测算7.23 3_2016年7旬月报表(1)" xfId="2988"/>
    <cellStyle name="好_乡镇预算" xfId="2989"/>
    <cellStyle name="好_03昭通 2 2_2016年7旬月报表(1)" xfId="2990"/>
    <cellStyle name="60% - 强调文字颜色 1 10" xfId="2991"/>
    <cellStyle name="差_地方配套按人均增幅控制8.30一般预算平均增幅、人均可用财力平均增幅两次控制、社会治安系数调整、案件数调整xl 2" xfId="2992"/>
    <cellStyle name="输出 2 2 2 2" xfId="2993"/>
    <cellStyle name="好_云南省2008年中小学教职工情况（教育厅提供20090101加工整理） 2 2_2016年7旬月报表(1)" xfId="2994"/>
    <cellStyle name="差_Book1_1 2" xfId="2995"/>
    <cellStyle name="好_0502通海县 2 2_2016年旬月报表(1)" xfId="2996"/>
    <cellStyle name="好_地方配套按人均增幅控制8.31（调整结案率后）xl 2 2_2016年旬月报表(1)" xfId="2997"/>
    <cellStyle name="好_0502通海县 3_2016年6旬月报表(1)" xfId="2998"/>
    <cellStyle name="好_05玉溪 2 2_2016年旬月报表(1)" xfId="2999"/>
    <cellStyle name="好_05玉溪 3_2016年6旬月报表(1)" xfId="3000"/>
    <cellStyle name="强调文字颜色 3 3" xfId="3001"/>
    <cellStyle name="好_0605石屏县" xfId="3002"/>
    <cellStyle name="强调文字颜色 3 3 2" xfId="3003"/>
    <cellStyle name="好_0605石屏县 2" xfId="3004"/>
    <cellStyle name="好_0605石屏县 2 2_2016年6旬月报表(1)" xfId="3005"/>
    <cellStyle name="好_不用软件计算9.1不考虑经费管理评价xl 3_2016年旬月报表(1)" xfId="3006"/>
    <cellStyle name="强调文字颜色 3 3 3" xfId="3007"/>
    <cellStyle name="差_奖励补助测算5.22测试 2 2" xfId="3008"/>
    <cellStyle name="好_0605石屏县 3" xfId="3009"/>
    <cellStyle name="好_奖励补助测算5.22测试 2 2_2016年旬月报表(1)" xfId="3010"/>
    <cellStyle name="好_0605石屏县 3_2016年6旬月报表(1)" xfId="3011"/>
    <cellStyle name="检查单元格 3 2 2" xfId="3012"/>
    <cellStyle name="好_1003牟定县 2_2016年6旬月报表(1)" xfId="3013"/>
    <cellStyle name="60% - 强调文字颜色 6 7 2" xfId="3014"/>
    <cellStyle name="好_1003牟定县 2_2016年旬月报表(1)" xfId="3015"/>
    <cellStyle name="好_1110洱源县" xfId="3016"/>
    <cellStyle name="好_1110洱源县 2" xfId="3017"/>
    <cellStyle name="好_03昭通 2 2_2016年旬月报表(1)" xfId="3018"/>
    <cellStyle name="好_奖励补助测算7.23 3_2016年旬月报表(1)" xfId="3019"/>
    <cellStyle name="常规 2 5 2" xfId="3020"/>
    <cellStyle name="好_1110洱源县 3_2016年7旬月报表(1)" xfId="3021"/>
    <cellStyle name="差_地方配套按人均增幅控制8.30一般预算平均增幅、人均可用财力平均增幅两次控制、社会治安系数调整、案件数调整xl" xfId="3022"/>
    <cellStyle name="好_11大理 2 2_2016年7旬月报表(1)" xfId="3023"/>
    <cellStyle name="好_11大理 3_2016年旬月报表(1)" xfId="3024"/>
    <cellStyle name="好_2009年一般性转移支付标准工资_~5676413 2" xfId="3025"/>
    <cellStyle name="好_2、土地面积、人口、粮食产量基本情况 2 2_2016年7旬月报表(1)" xfId="3026"/>
    <cellStyle name="好_教师绩效工资测算表（离退休按各地上报数测算）2009年1月1日" xfId="3027"/>
    <cellStyle name="好_县级基础数据" xfId="3028"/>
    <cellStyle name="好_2006年全省财力计算表（中央、决算）" xfId="3029"/>
    <cellStyle name="好_Book1_1 2_2016年旬月报表(1)" xfId="3030"/>
    <cellStyle name="好_2006年全省财力计算表（中央、决算） 2 2_2016年7旬月报表(1)" xfId="3031"/>
    <cellStyle name="好_2006年全省财力计算表（中央、决算） 3" xfId="3032"/>
    <cellStyle name="好_文体广播部门" xfId="3033"/>
    <cellStyle name="好_2006年水利统计指标统计表 3_2016年6旬月报表(1)" xfId="3034"/>
    <cellStyle name="好_2006年水利统计指标统计表 3_2016年旬月报表(1)" xfId="3035"/>
    <cellStyle name="好_2006年在职人员情况 2 2_2016年6旬月报表(1)" xfId="3036"/>
    <cellStyle name="好_2006年在职人员情况 2 2_2016年7旬月报表(1)" xfId="3037"/>
    <cellStyle name="好_2006年在职人员情况 3_2016年7旬月报表(1)" xfId="3038"/>
    <cellStyle name="强调文字颜色 6 2 3" xfId="3039"/>
    <cellStyle name="好_业务工作量指标 2 2_2016年7旬月报表(1)" xfId="3040"/>
    <cellStyle name="好_2007年检察院案件数" xfId="3041"/>
    <cellStyle name="好_下半年禁吸戒毒经费1000万元 2 2_2016年6旬月报表(1)" xfId="3042"/>
    <cellStyle name="好_2007年检察院案件数 2 2_2016年7旬月报表(1)" xfId="3043"/>
    <cellStyle name="链接单元格 8" xfId="3044"/>
    <cellStyle name="好_2007年检察院案件数 2 2_2016年旬月报表(1)" xfId="3045"/>
    <cellStyle name="好_2007年检察院案件数 3_2016年7旬月报表(1)" xfId="3046"/>
    <cellStyle name="好_2007年检察院案件数 3_2016年旬月报表(1)" xfId="3047"/>
    <cellStyle name="好_2007年可用财力 2" xfId="3048"/>
    <cellStyle name="检查单元格 2 2_社会保险基金预算调整表" xfId="3049"/>
    <cellStyle name="好_2007年人员分部门统计表" xfId="3050"/>
    <cellStyle name="好_奖励补助测算5.23新 3_2016年7旬月报表(1)" xfId="3051"/>
    <cellStyle name="常规 3 8 2" xfId="3052"/>
    <cellStyle name="好_2007年人员分部门统计表 3" xfId="3053"/>
    <cellStyle name="百分比 5" xfId="3054"/>
    <cellStyle name="好_2007年人员分部门统计表 3_2016年7旬月报表(1)" xfId="3055"/>
    <cellStyle name="强调文字颜色 1 6 2" xfId="3056"/>
    <cellStyle name="适中 4 2" xfId="3057"/>
    <cellStyle name="20% - 强调文字颜色 2 8" xfId="3058"/>
    <cellStyle name="好_2007年人员分部门统计表 3_2016年旬月报表(1)" xfId="3059"/>
    <cellStyle name="好_Book1_2011.7 2 2_2016年6旬月报表(1)" xfId="3060"/>
    <cellStyle name="好_地方配套按人均增幅控制8.30一般预算平均增幅、人均可用财力平均增幅两次控制、社会治安系数调整、案件数调整xl 3_2016年旬月报表(1)" xfId="3061"/>
    <cellStyle name="好_2008年县级公安保障标准落实奖励经费分配测算 2" xfId="3062"/>
    <cellStyle name="好_2008云南省分县市中小学教职工统计表（教育厅提供） 2 2_2016年6旬月报表(1)" xfId="3063"/>
    <cellStyle name="好_Book1_Book1 3_2016年旬月报表(1)" xfId="3064"/>
    <cellStyle name="好_2009年一般性转移支付标准工资 2 2_2016年6旬月报表(1)" xfId="3065"/>
    <cellStyle name="差_2009年一般性转移支付标准工资_奖励补助测算5.22测试" xfId="3066"/>
    <cellStyle name="好_2009年一般性转移支付标准工资 2 2_2016年7旬月报表(1)" xfId="3067"/>
    <cellStyle name="好_2009年一般性转移支付标准工资 2" xfId="3068"/>
    <cellStyle name="好_云南农村义务教育统计表 2 2_2016年7旬月报表(1)" xfId="3069"/>
    <cellStyle name="差_2、土地面积、人口、粮食产量基本情况 2" xfId="3070"/>
    <cellStyle name="好_2009年一般性转移支付标准工资_奖励补助测算7.23 2 2_2016年旬月报表(1)" xfId="3071"/>
    <cellStyle name="好_2009年一般性转移支付标准工资_~5676413 3_2016年7旬月报表(1)" xfId="3072"/>
    <cellStyle name="好_2、土地面积、人口、粮食产量基本情况 3" xfId="3073"/>
    <cellStyle name="好_2009年一般性转移支付标准工资_不用软件计算9.1不考虑经费管理评价xl 3" xfId="3074"/>
    <cellStyle name="好_2009年一般性转移支付标准工资_不用软件计算9.1不考虑经费管理评价xl 3_2016年6旬月报表(1)" xfId="3075"/>
    <cellStyle name="好_2009年一般性转移支付标准工资_地方配套按人均增幅控制8.30xl 2 2" xfId="3076"/>
    <cellStyle name="20% - 强调文字颜色 6 7" xfId="3077"/>
    <cellStyle name="好_2009年一般性转移支付标准工资_地方配套按人均增幅控制8.30xl 3_2016年6旬月报表(1)" xfId="3078"/>
    <cellStyle name="差_2009年一般性转移支付标准工资_奖励补助测算7.23 2 2_2016年6旬月报表(1)" xfId="3079"/>
    <cellStyle name="好_Book1_来宾市2011年下半年BT融资建设项目计划表201108081 2_2016年旬月报表(1)" xfId="3080"/>
    <cellStyle name="好_云南省2008年转移支付测算——州市本级考核部分及政策性测算" xfId="3081"/>
    <cellStyle name="好_奖励补助测算7.25 (version 1) (version 1) 2" xfId="3082"/>
    <cellStyle name="警告文本 3" xfId="3083"/>
    <cellStyle name="20% - Accent6 3" xfId="3084"/>
    <cellStyle name="好_汇总 3" xfId="3085"/>
    <cellStyle name="链接单元格 9" xfId="3086"/>
    <cellStyle name="好_2009年一般性转移支付标准工资_地方配套按人均增幅控制8.30一般预算平均增幅、人均可用财力平均增幅两次控制、社会治安系数调整、案件数调整xl" xfId="3087"/>
    <cellStyle name="好_指标五" xfId="3088"/>
    <cellStyle name="好_2009年一般性转移支付标准工资_地方配套按人均增幅控制8.31（调整结案率后）xl 2 2_2016年7旬月报表(1)" xfId="3089"/>
    <cellStyle name="_Book1_1" xfId="3090"/>
    <cellStyle name="好_M03 2" xfId="3091"/>
    <cellStyle name="好_2009年一般性转移支付标准工资_地方配套按人均增幅控制8.31（调整结案率后）xl 2 2_2016年旬月报表(1)" xfId="3092"/>
    <cellStyle name="好_2009年一般性转移支付标准工资_地方配套按人均增幅控制8.31（调整结案率后）xl 3_2016年7旬月报表(1)" xfId="3093"/>
    <cellStyle name="好_2009年一般性转移支付标准工资_奖励补助测算5.22测试" xfId="3094"/>
    <cellStyle name="捠壿_Region Orders (2)" xfId="3095"/>
    <cellStyle name="强调文字颜色 6 4" xfId="3096"/>
    <cellStyle name="差_奖励补助测算7.25 (version 1) (version 1) 2 2_2016年7旬月报表(1)" xfId="3097"/>
    <cellStyle name="好_2009年一般性转移支付标准工资_奖励补助测算5.23新" xfId="3098"/>
    <cellStyle name="差_三季度－表二 3_2016年旬月报表(1)" xfId="3099"/>
    <cellStyle name="好_2009年一般性转移支付标准工资_奖励补助测算5.23新 3" xfId="3100"/>
    <cellStyle name="好_2009年一般性转移支付标准工资_奖励补助测算5.24冯铸" xfId="3101"/>
    <cellStyle name="好_三季度－表二 2 2_2016年6旬月报表(1)" xfId="3102"/>
    <cellStyle name="60% - 强调文字颜色 5 2 2" xfId="3103"/>
    <cellStyle name="好_2009年一般性转移支付标准工资_奖励补助测算7.23 2 2" xfId="3104"/>
    <cellStyle name="好_2009年一般性转移支付标准工资_奖励补助测算7.23 3_2016年6旬月报表(1)" xfId="3105"/>
    <cellStyle name="好_云南省2008年中小学教职工情况（教育厅提供20090101加工整理） 3_2016年旬月报表(1)" xfId="3106"/>
    <cellStyle name="好_2009年一般性转移支付标准工资_奖励补助测算7.23 3_2016年7旬月报表(1)" xfId="3107"/>
    <cellStyle name="60% - 强调文字颜色 5 8 2" xfId="3108"/>
    <cellStyle name="20% - 强调文字颜色 5 5" xfId="3109"/>
    <cellStyle name="计算 2_(融安县）2017年政府新增一般债券资金安排使用表" xfId="3110"/>
    <cellStyle name="好_2009年一般性转移支付标准工资_奖励补助测算7.25 (version 1) (version 1) 2 2_2016年6旬月报表(1)" xfId="3111"/>
    <cellStyle name="好_云南省2008年中小学教职工情况（教育厅提供20090101加工整理）" xfId="3112"/>
    <cellStyle name="好_2009年一般性转移支付标准工资_奖励补助测算7.25 2" xfId="3113"/>
    <cellStyle name="好_5334_2006年迪庆县级财政报表附表 2 2_2016年旬月报表(1)" xfId="3114"/>
    <cellStyle name="好_2009年一般性转移支付标准工资_奖励补助测算7.25 3" xfId="3115"/>
    <cellStyle name="好_Book2 2 2_2016年6旬月报表(1)" xfId="3116"/>
    <cellStyle name="强调文字颜色 4 5 2" xfId="3117"/>
    <cellStyle name="百分比 2 3" xfId="3118"/>
    <cellStyle name="好_丽江汇总 2" xfId="3119"/>
    <cellStyle name="好_2009年一般性转移支付标准工资_地方配套按人均增幅控制8.31（调整结案率后）xl 3" xfId="3120"/>
    <cellStyle name="好_2009年一般性转移支付标准工资_奖励补助测算7.25 3_2016年旬月报表(1)" xfId="3121"/>
    <cellStyle name="好_2009年一般性转移支付标准工资_奖励补助测算7.25 5_2016年6旬月报表(1)" xfId="3122"/>
    <cellStyle name="40% - 强调文字颜色 5 3 2" xfId="3123"/>
    <cellStyle name="好_2011.7" xfId="3124"/>
    <cellStyle name="好_2011.7 2_2016年7旬月报表(1)" xfId="3125"/>
    <cellStyle name="好_教育厅提供义务教育及高中教师人数（2009年1月6日） 2 2" xfId="3126"/>
    <cellStyle name="好_2008云南省分县市中小学教职工统计表（教育厅提供） 3_2016年7旬月报表(1)" xfId="3127"/>
    <cellStyle name="好_530623_2006年县级财政报表附表" xfId="3128"/>
    <cellStyle name="好_530623_2006年县级财政报表附表 2" xfId="3129"/>
    <cellStyle name="好_530623_2006年县级财政报表附表 2 2" xfId="3130"/>
    <cellStyle name="好_义务教育阶段教职工人数（教育厅提供最终） 3" xfId="3131"/>
    <cellStyle name="好_530623_2006年县级财政报表附表 3" xfId="3132"/>
    <cellStyle name="好_530623_2006年县级财政报表附表 3_2016年旬月报表(1)" xfId="3133"/>
    <cellStyle name="好_530629_2006年县级财政报表附表 2 2" xfId="3134"/>
    <cellStyle name="检查单元格 8 2" xfId="3135"/>
    <cellStyle name="好_桂投9月报统计局 2" xfId="3136"/>
    <cellStyle name="强调文字颜色 1 2 2 2" xfId="3137"/>
    <cellStyle name="60% - 强调文字颜色 3 4" xfId="3138"/>
    <cellStyle name="好_5334_2006年迪庆县级财政报表附表 2" xfId="3139"/>
    <cellStyle name="好_业务工作量指标" xfId="3140"/>
    <cellStyle name="好_5334_2006年迪庆县级财政报表附表 2 2_2016年6旬月报表(1)" xfId="3141"/>
    <cellStyle name="差_2009年一般性转移支付标准工资_地方配套按人均增幅控制8.30xl 3_2016年旬月报表(1)" xfId="3142"/>
    <cellStyle name="60% - 强调文字颜色 3 5" xfId="3143"/>
    <cellStyle name="强调文字颜色 1 2 2 3" xfId="3144"/>
    <cellStyle name="好_5334_2006年迪庆县级财政报表附表 3" xfId="3145"/>
    <cellStyle name="注释 2 3_社会保险基金预算调整表" xfId="3146"/>
    <cellStyle name="Header2" xfId="3147"/>
    <cellStyle name="好_5334_2006年迪庆县级财政报表附表 3_2016年7旬月报表(1)" xfId="3148"/>
    <cellStyle name="计算 8 2" xfId="3149"/>
    <cellStyle name="60% - 强调文字颜色 4 10" xfId="3150"/>
    <cellStyle name="好_5334_2006年迪庆县级财政报表附表 3_2016年旬月报表(1)" xfId="3151"/>
    <cellStyle name="检查单元格 2" xfId="3152"/>
    <cellStyle name="好_Book1_融资完成情况统计表 2_2016年旬月报表(1)" xfId="3153"/>
    <cellStyle name="好_Book1 2" xfId="3154"/>
    <cellStyle name="标题 2 7" xfId="3155"/>
    <cellStyle name="好_Book1_1" xfId="3156"/>
    <cellStyle name="警告文本 8 2" xfId="3157"/>
    <cellStyle name="好_Book1_1 2_2016年6旬月报表(1)" xfId="3158"/>
    <cellStyle name="好_Book1_1 2_2016年7旬月报表(1)" xfId="3159"/>
    <cellStyle name="好_Book1_1_2011.7" xfId="3160"/>
    <cellStyle name="差_来宾市2011年下半年BT融资建设项目计划表201108081 2 2_2016年旬月报表(1)" xfId="3161"/>
    <cellStyle name="好_Book1_1_来宾市2011年下半年BT融资建设项目计划表201108081 2" xfId="3162"/>
    <cellStyle name="60% - 强调文字颜色 5 8" xfId="3163"/>
    <cellStyle name="好_5334_2006年迪庆县级财政报表附表 2 2" xfId="3164"/>
    <cellStyle name="好_Book1_1_来宾市2011年下半年BT融资建设项目计划表201108081 2 2_2016年7旬月报表(1)" xfId="3165"/>
    <cellStyle name="标题 2 8" xfId="3166"/>
    <cellStyle name="好_Book1_2" xfId="3167"/>
    <cellStyle name="差_云南农村义务教育统计表 3_2016年6旬月报表(1)" xfId="3168"/>
    <cellStyle name="好_来宾市2011年下半年BT融资建设项目计划表201108081 2 2_2016年6旬月报表(1)" xfId="3169"/>
    <cellStyle name="好_Book1_工程建设管理台帐(7月） 2_2016年6旬月报表(1)" xfId="3170"/>
    <cellStyle name="标题 2 8 2" xfId="3171"/>
    <cellStyle name="好_Book1_2 2" xfId="3172"/>
    <cellStyle name="好_2009年一般性转移支付标准工资_奖励补助测算5.24冯铸 2 2_2016年7旬月报表(1)" xfId="3173"/>
    <cellStyle name="好_Book1_2 2_2016年6旬月报表(1)" xfId="3174"/>
    <cellStyle name="好_Book1_2 2_2016年旬月报表(1)" xfId="3175"/>
    <cellStyle name="差_2009年一般性转移支付标准工资_奖励补助测算7.25 (version 1) (version 1) 3_2016年7旬月报表(1)" xfId="3176"/>
    <cellStyle name="汇总 8" xfId="3177"/>
    <cellStyle name="好_工程建设管理台帐(7月） 2 2_2016年6旬月报表(1)" xfId="3178"/>
    <cellStyle name="好_Book1_2011.7 2" xfId="3179"/>
    <cellStyle name="好_Book1_2011.7 2 2" xfId="3180"/>
    <cellStyle name="好_Book1_2011.7 3" xfId="3181"/>
    <cellStyle name="注释 3 2 2" xfId="3182"/>
    <cellStyle name="好_Book1_2011.7 3_2016年7旬月报表(1)" xfId="3183"/>
    <cellStyle name="常规 2 10 2" xfId="3184"/>
    <cellStyle name="好_Book1_2011.7 3_2016年旬月报表(1)" xfId="3185"/>
    <cellStyle name="标题 2 9" xfId="3186"/>
    <cellStyle name="好_Book1_3" xfId="3187"/>
    <cellStyle name="检查单元格 4_社会保险基金预算调整表" xfId="3188"/>
    <cellStyle name="标题 2 9 2" xfId="3189"/>
    <cellStyle name="好_Book1_3 2" xfId="3190"/>
    <cellStyle name="好_Book1_3 2 2" xfId="3191"/>
    <cellStyle name="20% - 强调文字颜色 6 10 2" xfId="3192"/>
    <cellStyle name="好_Book1_3 2 2_2016年6旬月报表(1)" xfId="3193"/>
    <cellStyle name="好_Book1_3 3" xfId="3194"/>
    <cellStyle name="强调文字颜色 5 9 2" xfId="3195"/>
    <cellStyle name="好_Book1_3 3_2016年旬月报表(1)" xfId="3196"/>
    <cellStyle name="差_来宾市2011年下半年BT融资建设项目计划表201108081 2 2" xfId="3197"/>
    <cellStyle name="好_Book1_Book1" xfId="3198"/>
    <cellStyle name="好_Book1_来宾市2011年下半年BT融资建设项目计划表201108081 2_2016年6旬月报表(1)" xfId="3199"/>
    <cellStyle name="好_Book1_来宾市2011年下半年BT融资建设项目计划表201108081 2_2016年7旬月报表(1)" xfId="3200"/>
    <cellStyle name="好_Book1_融资完成情况统计表 2" xfId="3201"/>
    <cellStyle name="好_Book2 2" xfId="3202"/>
    <cellStyle name="强调文字颜色 6 2 2 2" xfId="3203"/>
    <cellStyle name="好_Book2 3" xfId="3204"/>
    <cellStyle name="好_Book2 3_2016年6旬月报表(1)" xfId="3205"/>
    <cellStyle name="差_义务教育阶段教职工人数（教育厅提供最终） 2" xfId="3206"/>
    <cellStyle name="好_M01-2(州市补助收入) 2 2" xfId="3207"/>
    <cellStyle name="好_M01-2(州市补助收入) 2 2_2016年6旬月报表(1)" xfId="3208"/>
    <cellStyle name="常规 4 7" xfId="3209"/>
    <cellStyle name="好_M01-2(州市补助收入) 2 2_2016年7旬月报表(1)" xfId="3210"/>
    <cellStyle name="40% - 强调文字颜色 6 4 2" xfId="3211"/>
    <cellStyle name="解释性文本 2 2 2" xfId="3212"/>
    <cellStyle name="好_M03 2 2" xfId="3213"/>
    <cellStyle name="检查单元格 3 3" xfId="3214"/>
    <cellStyle name="好_M03 2 2_2016年旬月报表(1)" xfId="3215"/>
    <cellStyle name="适中 2 2 3" xfId="3216"/>
    <cellStyle name="好_不用软件计算9.1不考虑经费管理评价xl" xfId="3217"/>
    <cellStyle name="差_县级基础数据 2" xfId="3218"/>
    <cellStyle name="好_汇总-县级财政报表附表 2 2_2016年6旬月报表(1)" xfId="3219"/>
    <cellStyle name="60% - Accent5 3" xfId="3220"/>
    <cellStyle name="好_城建部门" xfId="3221"/>
    <cellStyle name="好_地方配套按人均增幅控制8.30xl" xfId="3222"/>
    <cellStyle name="好_地方配套按人均增幅控制8.30xl 2 2_2016年6旬月报表(1)" xfId="3223"/>
    <cellStyle name="好_地方配套按人均增幅控制8.30xl 3_2016年6旬月报表(1)" xfId="3224"/>
    <cellStyle name="好_地方配套按人均增幅控制8.30xl 3_2016年旬月报表(1)" xfId="3225"/>
    <cellStyle name="好_地方配套按人均增幅控制8.30一般预算平均增幅、人均可用财力平均增幅两次控制、社会治安系数调整、案件数调整xl" xfId="3226"/>
    <cellStyle name="差_2009年一般性转移支付标准工资_奖励补助测算7.25 3_2016年7旬月报表(1)" xfId="3227"/>
    <cellStyle name="好_地方配套按人均增幅控制8.30一般预算平均增幅、人均可用财力平均增幅两次控制、社会治安系数调整、案件数调整xl 2" xfId="3228"/>
    <cellStyle name="标题 12 2" xfId="3229"/>
    <cellStyle name="好_地方配套按人均增幅控制8.30一般预算平均增幅、人均可用财力平均增幅两次控制、社会治安系数调整、案件数调整xl 2 2_2016年7旬月报表(1)" xfId="3230"/>
    <cellStyle name="注释 2_社会保险基金预算调整表" xfId="3231"/>
    <cellStyle name="好_地方配套按人均增幅控制8.30一般预算平均增幅、人均可用财力平均增幅两次控制、社会治安系数调整、案件数调整xl 3" xfId="3232"/>
    <cellStyle name="好_桂投9月报统计局 2 2_2016年7旬月报表(1)" xfId="3233"/>
    <cellStyle name="强调文字颜色 2 8 2" xfId="3234"/>
    <cellStyle name="好_桂投9月报统计局 2 2_2016年旬月报表(1)" xfId="3235"/>
    <cellStyle name="好_指标四 3_2016年旬月报表(1)" xfId="3236"/>
    <cellStyle name="好_第五部分(才淼、饶永宏） 3_2016年旬月报表(1)" xfId="3237"/>
    <cellStyle name="警告文本" xfId="3238"/>
    <cellStyle name="20% - Accent6" xfId="3239"/>
    <cellStyle name="好_汇总" xfId="3240"/>
    <cellStyle name="警告文本 2 2" xfId="3241"/>
    <cellStyle name="差_00省级(定稿) 3_2016年6旬月报表(1)" xfId="3242"/>
    <cellStyle name="20% - Accent6 2 2" xfId="3243"/>
    <cellStyle name="好_15年预算总表(3.25）" xfId="3244"/>
    <cellStyle name="好_汇总 2 2" xfId="3245"/>
    <cellStyle name="好_汇总 3_2016年7旬月报表(1)" xfId="3246"/>
    <cellStyle name="表标题" xfId="3247"/>
    <cellStyle name="好_汇总-县级财政报表附表 2 2_2016年7旬月报表(1)" xfId="3248"/>
    <cellStyle name="好_2008云南省分县市中小学教职工统计表（教育厅提供） 2 2_2016年旬月报表(1)" xfId="3249"/>
    <cellStyle name="好_不用软件计算9.1不考虑经费管理评价xl 2 2" xfId="3250"/>
    <cellStyle name="好_汇总-县级财政报表附表 3_2016年7旬月报表(1)" xfId="3251"/>
    <cellStyle name="好_基础数据分析 2" xfId="3252"/>
    <cellStyle name="好_基础数据分析 3" xfId="3253"/>
    <cellStyle name="检查单元格 6" xfId="3254"/>
    <cellStyle name="后继超链接" xfId="3255"/>
    <cellStyle name="差_05玉溪 2" xfId="3256"/>
    <cellStyle name="好_卫生部门" xfId="3257"/>
    <cellStyle name="强调文字颜色 5 2 2 2 2" xfId="3258"/>
    <cellStyle name="好_2008云南省分县市中小学教职工统计表（教育厅提供） 2 2_2016年7旬月报表(1)" xfId="3259"/>
    <cellStyle name="警告文本 5 2" xfId="3260"/>
    <cellStyle name="好_检验表 2" xfId="3261"/>
    <cellStyle name="好_奖励补助测算5.22测试" xfId="3262"/>
    <cellStyle name="差_530623_2006年县级财政报表附表 2 2_2016年6旬月报表(1)" xfId="3263"/>
    <cellStyle name="好_奖励补助测算5.22测试 2 2_2016年7旬月报表(1)" xfId="3264"/>
    <cellStyle name="适中 3 3" xfId="3265"/>
    <cellStyle name="好_奖励补助测算5.23新 3" xfId="3266"/>
    <cellStyle name="好_奖励补助测算5.23新 3_2016年旬月报表(1)" xfId="3267"/>
    <cellStyle name="好_云南省2008年中小学教职工情况（教育厅提供20090101加工整理） 3" xfId="3268"/>
    <cellStyle name="好_奖励补助测算5.24冯铸 2 2_2016年6旬月报表(1)" xfId="3269"/>
    <cellStyle name="60% - 强调文字颜色 6 6 2" xfId="3270"/>
    <cellStyle name="好_奖励补助测算5.24冯铸 3_2016年旬月报表(1)" xfId="3271"/>
    <cellStyle name="好_奖励补助测算7.23" xfId="3272"/>
    <cellStyle name="好_奖励补助测算7.23 2" xfId="3273"/>
    <cellStyle name="60% - 强调文字颜色 1 4 2" xfId="3274"/>
    <cellStyle name="好_奖励补助测算7.25 (version 1) (version 1) 2 2" xfId="3275"/>
    <cellStyle name="好_奖励补助测算7.25 2 2_2016年7旬月报表(1)" xfId="3276"/>
    <cellStyle name="好_2006年基础数据 3" xfId="3277"/>
    <cellStyle name="好_奖励补助测算7.25 2 2_2016年旬月报表(1)" xfId="3278"/>
    <cellStyle name="好_奖励补助测算7.25 3" xfId="3279"/>
    <cellStyle name="20% - 强调文字颜色 6 2 3" xfId="3280"/>
    <cellStyle name="好_奖励补助测算7.25 3_2016年旬月报表(1)" xfId="3281"/>
    <cellStyle name="好_奖励补助测算7.25 4" xfId="3282"/>
    <cellStyle name="20% - Accent5 2 2" xfId="3283"/>
    <cellStyle name="好_奖励补助测算7.25 5" xfId="3284"/>
    <cellStyle name="好_奖励补助测算7.25 5_2016年7旬月报表(1)" xfId="3285"/>
    <cellStyle name="解释性文本 3 2" xfId="3286"/>
    <cellStyle name="好_奖励补助测算7.25 5_2016年旬月报表(1)" xfId="3287"/>
    <cellStyle name="好_三季度－表二 3_2016年旬月报表(1)" xfId="3288"/>
    <cellStyle name="好_来宾市2011年下半年BT融资建设项目计划表201108081 2 2_2016年旬月报表(1)" xfId="3289"/>
    <cellStyle name="好_融资完成情况统计表 2 2_2016年7旬月报表(1)" xfId="3290"/>
    <cellStyle name="好_融资完成情况统计表 3_2016年7旬月报表(1)" xfId="3291"/>
    <cellStyle name="好_融资完成情况统计表 3_2016年旬月报表(1)" xfId="3292"/>
    <cellStyle name="注释 2 2 3" xfId="3293"/>
    <cellStyle name="_ET_STYLE_NoName_00__2011.7" xfId="3294"/>
    <cellStyle name="好_三季度－表二 2 2" xfId="3295"/>
    <cellStyle name="警告文本 6 2" xfId="3296"/>
    <cellStyle name="好_卫生部门 2 2_2016年6旬月报表(1)" xfId="3297"/>
    <cellStyle name="40% - 强调文字颜色 4 2" xfId="3298"/>
    <cellStyle name="好_卫生部门 3_2016年旬月报表(1)" xfId="3299"/>
    <cellStyle name="好_文体广播部门 2" xfId="3300"/>
    <cellStyle name="差_2006年在职人员情况 2 2" xfId="3301"/>
    <cellStyle name="好_下半年禁吸戒毒经费1000万元" xfId="3302"/>
    <cellStyle name="常规 8 2" xfId="3303"/>
    <cellStyle name="好_下半年禁吸戒毒经费1000万元 2 2_2016年7旬月报表(1)" xfId="3304"/>
    <cellStyle name="好_下半年禁吸戒毒经费1000万元 2 2_2016年旬月报表(1)" xfId="3305"/>
    <cellStyle name="计算 5" xfId="3306"/>
    <cellStyle name="好_业务工作量指标 3_2016年7旬月报表(1)" xfId="3307"/>
    <cellStyle name="好_Book1_1_2011.7 3_2016年6旬月报表(1)" xfId="3308"/>
    <cellStyle name="差_云南农村义务教育统计表 2" xfId="3309"/>
    <cellStyle name="差_11大理 2 2_2016年6旬月报表(1)" xfId="3310"/>
    <cellStyle name="好_义务教育阶段教职工人数（教育厅提供最终） 2 2" xfId="3311"/>
    <cellStyle name="标题 2 7 2" xfId="3312"/>
    <cellStyle name="好_Book1_1 2" xfId="3313"/>
    <cellStyle name="好_义务教育阶段教职工人数（教育厅提供最终） 2 2_2016年7旬月报表(1)" xfId="3314"/>
    <cellStyle name="差_业务工作量指标 3_2016年7旬月报表(1)" xfId="3315"/>
    <cellStyle name="强调文字颜色 3 2 2 3" xfId="3316"/>
    <cellStyle name="好_义务教育阶段教职工人数（教育厅提供最终） 2 2_2016年旬月报表(1)" xfId="3317"/>
    <cellStyle name="好_义务教育阶段教职工人数（教育厅提供最终） 3_2016年6旬月报表(1)" xfId="3318"/>
    <cellStyle name="好_义务教育阶段教职工人数（教育厅提供最终） 3_2016年旬月报表(1)" xfId="3319"/>
    <cellStyle name="差_下半年禁吸戒毒经费1000万元 2" xfId="3320"/>
    <cellStyle name="差_0502通海县 2" xfId="3321"/>
    <cellStyle name="好_云南农村义务教育统计表 2 2_2016年旬月报表(1)" xfId="3322"/>
    <cellStyle name="好_云南农村义务教育统计表 3_2016年旬月报表(1)" xfId="3323"/>
    <cellStyle name="20% - 强调文字颜色 5 4 2" xfId="3324"/>
    <cellStyle name="好_云南省2008年中小学教职工情况（教育厅提供20090101加工整理） 3_2016年6旬月报表(1)" xfId="3325"/>
    <cellStyle name="适中 8 2" xfId="3326"/>
    <cellStyle name="好_云南省2008年转移支付测算——州市本级考核部分及政策性测算 3" xfId="3327"/>
    <cellStyle name="好_云南省2008年转移支付测算——州市本级考核部分及政策性测算 3_2016年7旬月报表(1)" xfId="3328"/>
    <cellStyle name="汇总 8 2" xfId="3329"/>
    <cellStyle name="好_指标四" xfId="3330"/>
    <cellStyle name="Accent3 - 40% 3" xfId="3331"/>
    <cellStyle name="好_指标五 2" xfId="3332"/>
    <cellStyle name="后继超级链接" xfId="3333"/>
    <cellStyle name="好_2009年一般性转移支付标准工资 3_2016年旬月报表(1)" xfId="3334"/>
    <cellStyle name="汇总 2 2 2" xfId="3335"/>
    <cellStyle name="Milliers_!!!GO" xfId="3336"/>
    <cellStyle name="好_县级公安机关公用经费标准奖励测算方案（定稿） 2 2_2016年旬月报表(1)" xfId="3337"/>
    <cellStyle name="汇总 2 3" xfId="3338"/>
    <cellStyle name="汇总 5" xfId="3339"/>
    <cellStyle name="汇总 5 2" xfId="3340"/>
    <cellStyle name="汇总 5_社会保险基金预算调整表" xfId="3341"/>
    <cellStyle name="差_M01-2(州市补助收入)" xfId="3342"/>
    <cellStyle name="汇总 7 2" xfId="3343"/>
    <cellStyle name="汇总 9" xfId="3344"/>
    <cellStyle name="汇总 9 2" xfId="3345"/>
    <cellStyle name="计算 2 2 2_社会保险基金预算调整表" xfId="3346"/>
    <cellStyle name="强调文字颜色 4 3 3" xfId="3347"/>
    <cellStyle name="计算 2 2 3" xfId="3348"/>
    <cellStyle name="强调文字颜色 5 3" xfId="3349"/>
    <cellStyle name="计算 3 2" xfId="3350"/>
    <cellStyle name="强调文字颜色 6 3" xfId="3351"/>
    <cellStyle name="计算 4 2" xfId="3352"/>
    <cellStyle name="计算 5_社会保险基金预算调整表" xfId="3353"/>
    <cellStyle name="计算 8" xfId="3354"/>
    <cellStyle name="好_云南省2008年中小学教职工情况（教育厅提供20090101加工整理） 3_2016年7旬月报表(1)" xfId="3355"/>
    <cellStyle name="计算 8_社会保险基金预算调整表" xfId="3356"/>
    <cellStyle name="强调文字颜色 2" xfId="3357"/>
    <cellStyle name="检查单元格 2 2" xfId="3358"/>
    <cellStyle name="强调文字颜色 2 2 2" xfId="3359"/>
    <cellStyle name="检查单元格 2 2 2 2" xfId="3360"/>
    <cellStyle name="Bad 3" xfId="3361"/>
    <cellStyle name="检查单元格 3 2" xfId="3362"/>
    <cellStyle name="钎霖_4岿角利" xfId="3363"/>
    <cellStyle name="检查单元格 3_社会保险基金预算调整表" xfId="3364"/>
    <cellStyle name="好_Book1_2011.7 2 2_2016年7旬月报表(1)" xfId="3365"/>
    <cellStyle name="检查单元格 4" xfId="3366"/>
    <cellStyle name="检查单元格 4 2" xfId="3367"/>
    <cellStyle name="检查单元格 9 2" xfId="3368"/>
    <cellStyle name="40% - 强调文字颜色 6 4" xfId="3369"/>
    <cellStyle name="解释性文本 2 2" xfId="3370"/>
    <cellStyle name="差_00省级(打印) 2 2_2016年旬月报表(1)" xfId="3371"/>
    <cellStyle name="解释性文本 2_(融安县）2017年政府新增一般债券资金安排使用表" xfId="3372"/>
    <cellStyle name="解释性文本 3" xfId="3373"/>
    <cellStyle name="输出 10 2" xfId="3374"/>
    <cellStyle name="解释性文本 4" xfId="3375"/>
    <cellStyle name="解释性文本 4 2" xfId="3376"/>
    <cellStyle name="借出原因" xfId="3377"/>
    <cellStyle name="警告文本 10" xfId="3378"/>
    <cellStyle name="警告文本 4" xfId="3379"/>
    <cellStyle name="警告文本 4 2" xfId="3380"/>
    <cellStyle name="强调文字颜色 5 2 2 3" xfId="3381"/>
    <cellStyle name="警告文本 6" xfId="3382"/>
    <cellStyle name="差_Book1_1 2_2016年7旬月报表(1)" xfId="3383"/>
    <cellStyle name="好_530629_2006年县级财政报表附表 2" xfId="3384"/>
    <cellStyle name="警告文本 7" xfId="3385"/>
    <cellStyle name="好_0502通海县 2 2_2016年7旬月报表(1)" xfId="3386"/>
    <cellStyle name="好_530629_2006年县级财政报表附表 3" xfId="3387"/>
    <cellStyle name="警告文本 8" xfId="33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9044;&#20915;&#31639;\2014&#24180;\&#39044;&#31639;&#26448;&#26009;\&#34701;&#23433;&#21439;2014&#24180;&#39044;&#316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县本级项目支出（单位）"/>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N253"/>
  <sheetViews>
    <sheetView workbookViewId="0" topLeftCell="A1">
      <pane xSplit="8" ySplit="15" topLeftCell="I20" activePane="bottomRight" state="frozen"/>
      <selection pane="bottomRight" activeCell="K5" sqref="K5"/>
    </sheetView>
  </sheetViews>
  <sheetFormatPr defaultColWidth="7.16015625" defaultRowHeight="19.5" customHeight="1"/>
  <cols>
    <col min="1" max="1" width="26" style="66" customWidth="1"/>
    <col min="2" max="2" width="22.66015625" style="575" customWidth="1"/>
    <col min="3" max="3" width="16.5" style="67" customWidth="1"/>
    <col min="4" max="4" width="20.66015625" style="576" customWidth="1"/>
    <col min="5" max="5" width="17" style="67" customWidth="1"/>
    <col min="6" max="6" width="15" style="576" customWidth="1"/>
    <col min="7" max="7" width="17" style="576" customWidth="1"/>
    <col min="8" max="8" width="16" style="577" customWidth="1"/>
    <col min="9" max="9" width="17.33203125" style="576" customWidth="1"/>
    <col min="10" max="10" width="17.5" style="576" customWidth="1"/>
    <col min="11" max="11" width="29.5" style="33" customWidth="1"/>
    <col min="12" max="12" width="19.33203125" style="576" customWidth="1"/>
    <col min="13" max="13" width="16" style="33" customWidth="1"/>
    <col min="14" max="14" width="43.66015625" style="576" customWidth="1"/>
    <col min="15" max="16384" width="7.16015625" style="33" customWidth="1"/>
  </cols>
  <sheetData>
    <row r="1" spans="1:10" ht="15" customHeight="1">
      <c r="A1" s="578" t="s">
        <v>0</v>
      </c>
      <c r="C1" s="575"/>
      <c r="D1" s="579"/>
      <c r="E1" s="575"/>
      <c r="F1" s="579"/>
      <c r="G1" s="579"/>
      <c r="H1" s="575"/>
      <c r="I1" s="579"/>
      <c r="J1" s="579"/>
    </row>
    <row r="2" spans="1:10" ht="22.5" customHeight="1">
      <c r="A2" s="580" t="s">
        <v>1</v>
      </c>
      <c r="B2" s="580"/>
      <c r="C2" s="580"/>
      <c r="D2" s="580"/>
      <c r="E2" s="580"/>
      <c r="F2" s="580"/>
      <c r="G2" s="580"/>
      <c r="H2" s="5"/>
      <c r="I2" s="580"/>
      <c r="J2" s="633"/>
    </row>
    <row r="3" spans="1:14" s="65" customFormat="1" ht="15.75">
      <c r="A3" s="581" t="s">
        <v>2</v>
      </c>
      <c r="B3" s="582"/>
      <c r="C3" s="582"/>
      <c r="D3" s="582"/>
      <c r="E3" s="620"/>
      <c r="F3" s="582"/>
      <c r="G3" s="582"/>
      <c r="H3" s="621" t="s">
        <v>3</v>
      </c>
      <c r="I3" s="634"/>
      <c r="J3" s="634"/>
      <c r="L3" s="635"/>
      <c r="N3" s="635"/>
    </row>
    <row r="4" spans="1:14" s="30" customFormat="1" ht="30" customHeight="1">
      <c r="A4" s="583" t="s">
        <v>4</v>
      </c>
      <c r="B4" s="584" t="s">
        <v>5</v>
      </c>
      <c r="C4" s="585" t="s">
        <v>6</v>
      </c>
      <c r="D4" s="586"/>
      <c r="E4" s="585" t="s">
        <v>7</v>
      </c>
      <c r="F4" s="622"/>
      <c r="G4" s="622"/>
      <c r="H4" s="623" t="s">
        <v>8</v>
      </c>
      <c r="I4" s="636"/>
      <c r="J4" s="590" t="s">
        <v>9</v>
      </c>
      <c r="K4" s="637"/>
      <c r="L4" s="638"/>
      <c r="N4" s="638"/>
    </row>
    <row r="5" spans="1:14" s="30" customFormat="1" ht="31.5" customHeight="1">
      <c r="A5" s="587"/>
      <c r="B5" s="588"/>
      <c r="C5" s="589" t="s">
        <v>10</v>
      </c>
      <c r="D5" s="590" t="s">
        <v>11</v>
      </c>
      <c r="E5" s="624" t="s">
        <v>10</v>
      </c>
      <c r="F5" s="590" t="s">
        <v>12</v>
      </c>
      <c r="G5" s="590" t="s">
        <v>13</v>
      </c>
      <c r="H5" s="589" t="s">
        <v>10</v>
      </c>
      <c r="I5" s="590" t="s">
        <v>11</v>
      </c>
      <c r="J5" s="590"/>
      <c r="K5" s="639"/>
      <c r="L5" s="640"/>
      <c r="N5" s="638"/>
    </row>
    <row r="6" spans="1:14" s="574" customFormat="1" ht="24" customHeight="1">
      <c r="A6" s="591" t="s">
        <v>14</v>
      </c>
      <c r="B6" s="592">
        <f>SUM(B7:B8)</f>
        <v>62102</v>
      </c>
      <c r="C6" s="592">
        <f>SUM(C7:C8)</f>
        <v>103400</v>
      </c>
      <c r="D6" s="593">
        <f aca="true" t="shared" si="0" ref="D6:D13">(C6-B6)/B6*100</f>
        <v>66.50027374319669</v>
      </c>
      <c r="E6" s="625">
        <f>SUM(E7:E8)</f>
        <v>51090</v>
      </c>
      <c r="F6" s="626">
        <v>-0.21289478310123244</v>
      </c>
      <c r="G6" s="593">
        <f aca="true" t="shared" si="1" ref="G6:G13">E6/C6*100</f>
        <v>49.4100580270793</v>
      </c>
      <c r="H6" s="627">
        <f>SUM(H7:H8)</f>
        <v>58913</v>
      </c>
      <c r="I6" s="593">
        <f aca="true" t="shared" si="2" ref="I6:I13">(H6-B6)/B6*100</f>
        <v>-5.135100318830312</v>
      </c>
      <c r="J6" s="641">
        <f>H6/C6*100</f>
        <v>56.975822050290134</v>
      </c>
      <c r="K6" s="642">
        <f>66540-H6</f>
        <v>7627</v>
      </c>
      <c r="L6" s="643">
        <f>K6/H6*100</f>
        <v>12.94620881639027</v>
      </c>
      <c r="M6" s="645"/>
      <c r="N6" s="643"/>
    </row>
    <row r="7" spans="1:14" s="31" customFormat="1" ht="43.5" customHeight="1">
      <c r="A7" s="591" t="s">
        <v>15</v>
      </c>
      <c r="B7" s="592">
        <v>37302</v>
      </c>
      <c r="C7" s="592">
        <v>39700</v>
      </c>
      <c r="D7" s="593">
        <f t="shared" si="0"/>
        <v>6.428609726020053</v>
      </c>
      <c r="E7" s="625">
        <v>36210</v>
      </c>
      <c r="F7" s="605">
        <v>17.16171617161716</v>
      </c>
      <c r="G7" s="593">
        <f t="shared" si="1"/>
        <v>91.20906801007557</v>
      </c>
      <c r="H7" s="628">
        <f>H10+H52+H58+H31</f>
        <v>41733</v>
      </c>
      <c r="I7" s="641">
        <f t="shared" si="2"/>
        <v>11.878719639697604</v>
      </c>
      <c r="J7" s="641">
        <f aca="true" t="shared" si="3" ref="J7:J38">H7/C7*100</f>
        <v>105.12090680100756</v>
      </c>
      <c r="K7" s="642"/>
      <c r="L7" s="643">
        <f>43300+800</f>
        <v>44100</v>
      </c>
      <c r="M7" s="31">
        <f>L7-H7</f>
        <v>2367</v>
      </c>
      <c r="N7" s="646">
        <f>M7/H7*100</f>
        <v>5.671770541298253</v>
      </c>
    </row>
    <row r="8" spans="1:14" s="31" customFormat="1" ht="39.75" customHeight="1">
      <c r="A8" s="591" t="s">
        <v>16</v>
      </c>
      <c r="B8" s="592">
        <v>24800</v>
      </c>
      <c r="C8" s="592">
        <v>63700</v>
      </c>
      <c r="D8" s="593">
        <f t="shared" si="0"/>
        <v>156.85483870967744</v>
      </c>
      <c r="E8" s="625">
        <v>14880</v>
      </c>
      <c r="F8" s="605">
        <v>-26.674222638348198</v>
      </c>
      <c r="G8" s="593">
        <f t="shared" si="1"/>
        <v>23.35949764521193</v>
      </c>
      <c r="H8" s="628">
        <f>H27-H31</f>
        <v>17180</v>
      </c>
      <c r="I8" s="641">
        <f t="shared" si="2"/>
        <v>-30.725806451612904</v>
      </c>
      <c r="J8" s="641">
        <f t="shared" si="3"/>
        <v>26.970172684458397</v>
      </c>
      <c r="K8" s="642"/>
      <c r="L8" s="643">
        <v>22440</v>
      </c>
      <c r="M8" s="647">
        <f>L8-H8</f>
        <v>5260</v>
      </c>
      <c r="N8" s="648">
        <f>M8/H8*100</f>
        <v>30.61699650756694</v>
      </c>
    </row>
    <row r="9" spans="1:14" s="31" customFormat="1" ht="38.25" customHeight="1">
      <c r="A9" s="591" t="s">
        <v>17</v>
      </c>
      <c r="B9" s="592">
        <f>B10+B27</f>
        <v>43329</v>
      </c>
      <c r="C9" s="592">
        <f>C10+C27</f>
        <v>82331</v>
      </c>
      <c r="D9" s="593">
        <f t="shared" si="0"/>
        <v>90.01361674629001</v>
      </c>
      <c r="E9" s="625">
        <f>E10+E27</f>
        <v>30918</v>
      </c>
      <c r="F9" s="605">
        <v>-13.039320470270575</v>
      </c>
      <c r="G9" s="593">
        <f t="shared" si="1"/>
        <v>37.55329098395501</v>
      </c>
      <c r="H9" s="628">
        <f>H10+H27</f>
        <v>35865.3</v>
      </c>
      <c r="I9" s="641">
        <f t="shared" si="2"/>
        <v>-17.22564564148722</v>
      </c>
      <c r="J9" s="641">
        <f t="shared" si="3"/>
        <v>43.5623276773026</v>
      </c>
      <c r="K9" s="642"/>
      <c r="L9" s="643"/>
      <c r="N9" s="646"/>
    </row>
    <row r="10" spans="1:14" s="31" customFormat="1" ht="18" customHeight="1">
      <c r="A10" s="594" t="s">
        <v>18</v>
      </c>
      <c r="B10" s="592">
        <f>SUM(B11:B26)</f>
        <v>17846</v>
      </c>
      <c r="C10" s="412">
        <f>SUM(C11:C26)</f>
        <v>17931</v>
      </c>
      <c r="D10" s="593">
        <f t="shared" si="0"/>
        <v>0.4762972094587022</v>
      </c>
      <c r="E10" s="604">
        <f>SUM(E11:E26)</f>
        <v>15342</v>
      </c>
      <c r="F10" s="605">
        <v>4.42417642254288</v>
      </c>
      <c r="G10" s="605">
        <f t="shared" si="1"/>
        <v>85.56131838715075</v>
      </c>
      <c r="H10" s="77">
        <f>SUM(H11:H26)</f>
        <v>17904.300000000003</v>
      </c>
      <c r="I10" s="593">
        <f t="shared" si="2"/>
        <v>0.3266838507228674</v>
      </c>
      <c r="J10" s="641">
        <f t="shared" si="3"/>
        <v>99.85109586749206</v>
      </c>
      <c r="K10" s="642"/>
      <c r="L10" s="643"/>
      <c r="M10" s="646"/>
      <c r="N10" s="646"/>
    </row>
    <row r="11" spans="1:14" s="32" customFormat="1" ht="24.75" customHeight="1">
      <c r="A11" s="595" t="s">
        <v>19</v>
      </c>
      <c r="B11" s="596">
        <v>6307</v>
      </c>
      <c r="C11" s="597">
        <v>7457</v>
      </c>
      <c r="D11" s="598">
        <f t="shared" si="0"/>
        <v>18.23370857777073</v>
      </c>
      <c r="E11" s="615">
        <v>6907</v>
      </c>
      <c r="F11" s="598">
        <v>41.62394914906705</v>
      </c>
      <c r="G11" s="598">
        <f t="shared" si="1"/>
        <v>92.62437977739037</v>
      </c>
      <c r="H11" s="629">
        <f>7697+95+160+320</f>
        <v>8272</v>
      </c>
      <c r="I11" s="593">
        <f t="shared" si="2"/>
        <v>31.15585856984303</v>
      </c>
      <c r="J11" s="644">
        <f t="shared" si="3"/>
        <v>110.92932814804881</v>
      </c>
      <c r="K11" s="642"/>
      <c r="L11" s="643"/>
      <c r="N11" s="649"/>
    </row>
    <row r="12" spans="1:14" s="32" customFormat="1" ht="18" customHeight="1">
      <c r="A12" s="595" t="s">
        <v>20</v>
      </c>
      <c r="B12" s="599">
        <v>1256</v>
      </c>
      <c r="C12" s="597">
        <v>1200</v>
      </c>
      <c r="D12" s="598">
        <f t="shared" si="0"/>
        <v>-4.45859872611465</v>
      </c>
      <c r="E12" s="615">
        <v>1290</v>
      </c>
      <c r="F12" s="598">
        <v>4.878048780487805</v>
      </c>
      <c r="G12" s="598">
        <f t="shared" si="1"/>
        <v>107.5</v>
      </c>
      <c r="H12" s="629">
        <v>1310.3999999999999</v>
      </c>
      <c r="I12" s="593">
        <f t="shared" si="2"/>
        <v>4.331210191082792</v>
      </c>
      <c r="J12" s="644">
        <f t="shared" si="3"/>
        <v>109.19999999999999</v>
      </c>
      <c r="K12" s="642"/>
      <c r="L12" s="643"/>
      <c r="N12" s="649"/>
    </row>
    <row r="13" spans="1:14" s="32" customFormat="1" ht="18" customHeight="1">
      <c r="A13" s="595" t="s">
        <v>21</v>
      </c>
      <c r="B13" s="599">
        <v>501</v>
      </c>
      <c r="C13" s="597">
        <v>431</v>
      </c>
      <c r="D13" s="598">
        <f t="shared" si="0"/>
        <v>-13.972055888223553</v>
      </c>
      <c r="E13" s="615">
        <v>379</v>
      </c>
      <c r="F13" s="598">
        <v>5.277777777777778</v>
      </c>
      <c r="G13" s="598">
        <f t="shared" si="1"/>
        <v>87.93503480278422</v>
      </c>
      <c r="H13" s="629">
        <v>412</v>
      </c>
      <c r="I13" s="593">
        <f t="shared" si="2"/>
        <v>-17.764471057884233</v>
      </c>
      <c r="J13" s="644">
        <f t="shared" si="3"/>
        <v>95.59164733178655</v>
      </c>
      <c r="K13" s="642"/>
      <c r="L13" s="643"/>
      <c r="N13" s="649"/>
    </row>
    <row r="14" spans="1:14" s="32" customFormat="1" ht="18" customHeight="1">
      <c r="A14" s="595" t="s">
        <v>22</v>
      </c>
      <c r="B14" s="599"/>
      <c r="C14" s="597"/>
      <c r="D14" s="598"/>
      <c r="E14" s="615"/>
      <c r="F14" s="598"/>
      <c r="G14" s="598"/>
      <c r="H14" s="629">
        <v>-16</v>
      </c>
      <c r="I14" s="593"/>
      <c r="J14" s="644"/>
      <c r="K14" s="642"/>
      <c r="L14" s="643"/>
      <c r="N14" s="649"/>
    </row>
    <row r="15" spans="1:14" s="32" customFormat="1" ht="18" customHeight="1">
      <c r="A15" s="595" t="s">
        <v>23</v>
      </c>
      <c r="B15" s="599">
        <v>393</v>
      </c>
      <c r="C15" s="597">
        <v>300</v>
      </c>
      <c r="D15" s="598">
        <f aca="true" t="shared" si="4" ref="D15:D25">(C15-B15)/B15*100</f>
        <v>-23.66412213740458</v>
      </c>
      <c r="E15" s="615">
        <v>636</v>
      </c>
      <c r="F15" s="598">
        <v>170.63829787234042</v>
      </c>
      <c r="G15" s="598">
        <f aca="true" t="shared" si="5" ref="G15:G25">E15/C15*100</f>
        <v>212</v>
      </c>
      <c r="H15" s="629">
        <v>741</v>
      </c>
      <c r="I15" s="593">
        <f>(H15-B15)/B15*100</f>
        <v>88.54961832061069</v>
      </c>
      <c r="J15" s="644">
        <f t="shared" si="3"/>
        <v>247.00000000000003</v>
      </c>
      <c r="K15" s="642"/>
      <c r="L15" s="643"/>
      <c r="N15" s="649"/>
    </row>
    <row r="16" spans="1:14" s="32" customFormat="1" ht="18" customHeight="1">
      <c r="A16" s="600" t="s">
        <v>24</v>
      </c>
      <c r="B16" s="599">
        <v>1133</v>
      </c>
      <c r="C16" s="597">
        <v>1200</v>
      </c>
      <c r="D16" s="598">
        <f t="shared" si="4"/>
        <v>5.913503971756398</v>
      </c>
      <c r="E16" s="615">
        <v>1100</v>
      </c>
      <c r="F16" s="598">
        <v>17.02127659574468</v>
      </c>
      <c r="G16" s="598">
        <f t="shared" si="5"/>
        <v>91.66666666666666</v>
      </c>
      <c r="H16" s="629">
        <v>1215</v>
      </c>
      <c r="I16" s="593">
        <f>(H16-B16)/B16*100</f>
        <v>7.237422771403354</v>
      </c>
      <c r="J16" s="644">
        <f t="shared" si="3"/>
        <v>101.25</v>
      </c>
      <c r="K16" s="642"/>
      <c r="L16" s="643"/>
      <c r="N16" s="649"/>
    </row>
    <row r="17" spans="1:14" s="32" customFormat="1" ht="18" customHeight="1">
      <c r="A17" s="600" t="s">
        <v>25</v>
      </c>
      <c r="B17" s="599">
        <v>650</v>
      </c>
      <c r="C17" s="601">
        <v>650</v>
      </c>
      <c r="D17" s="598">
        <f t="shared" si="4"/>
        <v>0</v>
      </c>
      <c r="E17" s="615">
        <v>328</v>
      </c>
      <c r="F17" s="598">
        <v>2.8213166144200628</v>
      </c>
      <c r="G17" s="598">
        <f t="shared" si="5"/>
        <v>50.46153846153846</v>
      </c>
      <c r="H17" s="629">
        <v>660</v>
      </c>
      <c r="I17" s="593">
        <f>('平衡表'!D13-B17)/B17*100</f>
        <v>1.5384615384615385</v>
      </c>
      <c r="J17" s="644">
        <f t="shared" si="3"/>
        <v>101.53846153846153</v>
      </c>
      <c r="K17" s="642"/>
      <c r="L17" s="643"/>
      <c r="N17" s="649"/>
    </row>
    <row r="18" spans="1:14" s="32" customFormat="1" ht="18" customHeight="1">
      <c r="A18" s="600" t="s">
        <v>26</v>
      </c>
      <c r="B18" s="599">
        <v>376</v>
      </c>
      <c r="C18" s="601">
        <v>420</v>
      </c>
      <c r="D18" s="598">
        <f t="shared" si="4"/>
        <v>11.702127659574469</v>
      </c>
      <c r="E18" s="615">
        <v>334</v>
      </c>
      <c r="F18" s="598">
        <v>8.794788273615636</v>
      </c>
      <c r="G18" s="598">
        <f t="shared" si="5"/>
        <v>79.52380952380952</v>
      </c>
      <c r="H18" s="629">
        <v>402</v>
      </c>
      <c r="I18" s="593">
        <f aca="true" t="shared" si="6" ref="I18:I25">(H18-B18)/B18*100</f>
        <v>6.914893617021277</v>
      </c>
      <c r="J18" s="644">
        <f t="shared" si="3"/>
        <v>95.71428571428572</v>
      </c>
      <c r="K18" s="642"/>
      <c r="L18" s="643"/>
      <c r="N18" s="649"/>
    </row>
    <row r="19" spans="1:14" s="32" customFormat="1" ht="18" customHeight="1">
      <c r="A19" s="600" t="s">
        <v>27</v>
      </c>
      <c r="B19" s="599">
        <v>378</v>
      </c>
      <c r="C19" s="601">
        <v>350</v>
      </c>
      <c r="D19" s="598">
        <f t="shared" si="4"/>
        <v>-7.4074074074074066</v>
      </c>
      <c r="E19" s="615">
        <v>230</v>
      </c>
      <c r="F19" s="598">
        <v>32.947976878612714</v>
      </c>
      <c r="G19" s="598">
        <f t="shared" si="5"/>
        <v>65.71428571428571</v>
      </c>
      <c r="H19" s="629">
        <v>438</v>
      </c>
      <c r="I19" s="593">
        <f t="shared" si="6"/>
        <v>15.873015873015872</v>
      </c>
      <c r="J19" s="644">
        <f t="shared" si="3"/>
        <v>125.14285714285714</v>
      </c>
      <c r="K19" s="642"/>
      <c r="L19" s="643"/>
      <c r="N19" s="649"/>
    </row>
    <row r="20" spans="1:14" s="32" customFormat="1" ht="18" customHeight="1">
      <c r="A20" s="600" t="s">
        <v>28</v>
      </c>
      <c r="B20" s="599">
        <v>1855</v>
      </c>
      <c r="C20" s="597">
        <v>1810</v>
      </c>
      <c r="D20" s="598">
        <f t="shared" si="4"/>
        <v>-2.4258760107816713</v>
      </c>
      <c r="E20" s="615">
        <v>1276</v>
      </c>
      <c r="F20" s="598">
        <v>-16.27296587926509</v>
      </c>
      <c r="G20" s="598">
        <f t="shared" si="5"/>
        <v>70.49723756906077</v>
      </c>
      <c r="H20" s="629">
        <v>1276</v>
      </c>
      <c r="I20" s="593">
        <f t="shared" si="6"/>
        <v>-31.212938005390832</v>
      </c>
      <c r="J20" s="644">
        <f t="shared" si="3"/>
        <v>70.49723756906077</v>
      </c>
      <c r="K20" s="642"/>
      <c r="L20" s="643"/>
      <c r="N20" s="649"/>
    </row>
    <row r="21" spans="1:14" s="32" customFormat="1" ht="18" customHeight="1">
      <c r="A21" s="600" t="s">
        <v>29</v>
      </c>
      <c r="B21" s="599">
        <v>743</v>
      </c>
      <c r="C21" s="597">
        <v>750</v>
      </c>
      <c r="D21" s="598">
        <f t="shared" si="4"/>
        <v>0.9421265141318977</v>
      </c>
      <c r="E21" s="615">
        <v>614</v>
      </c>
      <c r="F21" s="598">
        <v>0.1631321370309951</v>
      </c>
      <c r="G21" s="598">
        <f t="shared" si="5"/>
        <v>81.86666666666666</v>
      </c>
      <c r="H21" s="629">
        <v>741</v>
      </c>
      <c r="I21" s="593">
        <f t="shared" si="6"/>
        <v>-0.2691790040376851</v>
      </c>
      <c r="J21" s="644">
        <f t="shared" si="3"/>
        <v>98.8</v>
      </c>
      <c r="K21" s="642"/>
      <c r="L21" s="643"/>
      <c r="N21" s="649"/>
    </row>
    <row r="22" spans="1:14" s="32" customFormat="1" ht="18" customHeight="1">
      <c r="A22" s="600" t="s">
        <v>30</v>
      </c>
      <c r="B22" s="602">
        <v>1991</v>
      </c>
      <c r="C22" s="597">
        <v>1000</v>
      </c>
      <c r="D22" s="598">
        <f t="shared" si="4"/>
        <v>-49.77398292315419</v>
      </c>
      <c r="E22" s="615">
        <v>6</v>
      </c>
      <c r="F22" s="598">
        <v>-99.71181556195965</v>
      </c>
      <c r="G22" s="598">
        <f t="shared" si="5"/>
        <v>0.6</v>
      </c>
      <c r="H22" s="629">
        <v>6</v>
      </c>
      <c r="I22" s="593">
        <f t="shared" si="6"/>
        <v>-99.69864389753893</v>
      </c>
      <c r="J22" s="644">
        <f t="shared" si="3"/>
        <v>0.6</v>
      </c>
      <c r="K22" s="642"/>
      <c r="L22" s="643"/>
      <c r="N22" s="649"/>
    </row>
    <row r="23" spans="1:14" s="32" customFormat="1" ht="18" customHeight="1">
      <c r="A23" s="600" t="s">
        <v>31</v>
      </c>
      <c r="B23" s="602">
        <v>2205</v>
      </c>
      <c r="C23" s="597">
        <v>2300</v>
      </c>
      <c r="D23" s="598">
        <f t="shared" si="4"/>
        <v>4.308390022675737</v>
      </c>
      <c r="E23" s="615">
        <v>2095</v>
      </c>
      <c r="F23" s="598">
        <v>6.12968591691996</v>
      </c>
      <c r="G23" s="598">
        <f t="shared" si="5"/>
        <v>91.08695652173913</v>
      </c>
      <c r="H23" s="629">
        <v>2295</v>
      </c>
      <c r="I23" s="593">
        <f t="shared" si="6"/>
        <v>4.081632653061225</v>
      </c>
      <c r="J23" s="644">
        <f t="shared" si="3"/>
        <v>99.78260869565217</v>
      </c>
      <c r="K23" s="642"/>
      <c r="L23" s="643"/>
      <c r="N23" s="649"/>
    </row>
    <row r="24" spans="1:14" s="32" customFormat="1" ht="18" hidden="1">
      <c r="A24" s="603" t="s">
        <v>32</v>
      </c>
      <c r="B24" s="602"/>
      <c r="C24" s="80"/>
      <c r="D24" s="598" t="e">
        <f t="shared" si="4"/>
        <v>#DIV/0!</v>
      </c>
      <c r="E24" s="80"/>
      <c r="F24" s="598" t="e">
        <v>#DIV/0!</v>
      </c>
      <c r="G24" s="598" t="e">
        <f t="shared" si="5"/>
        <v>#DIV/0!</v>
      </c>
      <c r="H24" s="629"/>
      <c r="I24" s="593" t="e">
        <f t="shared" si="6"/>
        <v>#DIV/0!</v>
      </c>
      <c r="J24" s="644" t="e">
        <f t="shared" si="3"/>
        <v>#DIV/0!</v>
      </c>
      <c r="K24" s="642"/>
      <c r="L24" s="643"/>
      <c r="N24" s="649"/>
    </row>
    <row r="25" spans="1:14" s="32" customFormat="1" ht="18">
      <c r="A25" s="603" t="s">
        <v>33</v>
      </c>
      <c r="B25" s="602">
        <v>58</v>
      </c>
      <c r="C25" s="597">
        <v>63</v>
      </c>
      <c r="D25" s="598">
        <f t="shared" si="4"/>
        <v>8.620689655172415</v>
      </c>
      <c r="E25" s="615">
        <v>152</v>
      </c>
      <c r="F25" s="598">
        <v>162.06896551724137</v>
      </c>
      <c r="G25" s="598">
        <f t="shared" si="5"/>
        <v>241.26984126984127</v>
      </c>
      <c r="H25" s="629">
        <f>217*0.7</f>
        <v>151.89999999999998</v>
      </c>
      <c r="I25" s="593">
        <f t="shared" si="6"/>
        <v>161.89655172413788</v>
      </c>
      <c r="J25" s="644">
        <f t="shared" si="3"/>
        <v>241.11111111111106</v>
      </c>
      <c r="K25" s="642"/>
      <c r="L25" s="643"/>
      <c r="N25" s="649"/>
    </row>
    <row r="26" spans="1:14" s="32" customFormat="1" ht="18">
      <c r="A26" s="603" t="s">
        <v>34</v>
      </c>
      <c r="B26" s="602"/>
      <c r="C26" s="597"/>
      <c r="D26" s="598"/>
      <c r="E26" s="615">
        <v>-5</v>
      </c>
      <c r="F26" s="598"/>
      <c r="G26" s="598"/>
      <c r="H26" s="629"/>
      <c r="I26" s="593"/>
      <c r="J26" s="644"/>
      <c r="K26" s="642"/>
      <c r="L26" s="643"/>
      <c r="N26" s="649"/>
    </row>
    <row r="27" spans="1:14" s="31" customFormat="1" ht="18" customHeight="1">
      <c r="A27" s="594" t="s">
        <v>35</v>
      </c>
      <c r="B27" s="592">
        <f>B28+B40+B41+B42+B43+B44+B45</f>
        <v>25483</v>
      </c>
      <c r="C27" s="604">
        <f aca="true" t="shared" si="7" ref="C27:H27">C28+C40+C41+C42+C43+C44+C45</f>
        <v>64400</v>
      </c>
      <c r="D27" s="605">
        <f aca="true" t="shared" si="8" ref="D27:D32">(C27-B27)/B27*100</f>
        <v>152.717497939803</v>
      </c>
      <c r="E27" s="604">
        <f t="shared" si="7"/>
        <v>15576</v>
      </c>
      <c r="F27" s="605">
        <v>-25.337935001438023</v>
      </c>
      <c r="G27" s="605">
        <f aca="true" t="shared" si="9" ref="G27:G40">E27/C27*100</f>
        <v>24.18633540372671</v>
      </c>
      <c r="H27" s="629">
        <f t="shared" si="7"/>
        <v>17961</v>
      </c>
      <c r="I27" s="593">
        <f aca="true" t="shared" si="10" ref="I27:I41">(H27-B27)/B27*100</f>
        <v>-29.51771769414904</v>
      </c>
      <c r="J27" s="644">
        <f t="shared" si="3"/>
        <v>27.889751552795033</v>
      </c>
      <c r="K27" s="642"/>
      <c r="L27" s="643"/>
      <c r="N27" s="646"/>
    </row>
    <row r="28" spans="1:14" s="32" customFormat="1" ht="18" customHeight="1">
      <c r="A28" s="603" t="s">
        <v>36</v>
      </c>
      <c r="B28" s="592">
        <f>SUM(B31:B38)</f>
        <v>1300</v>
      </c>
      <c r="C28" s="80">
        <f>SUM(C31:C38)</f>
        <v>1530</v>
      </c>
      <c r="D28" s="598">
        <f t="shared" si="8"/>
        <v>17.692307692307693</v>
      </c>
      <c r="E28" s="80">
        <f>SUM(E31:E38)</f>
        <v>1487</v>
      </c>
      <c r="F28" s="598">
        <v>36.29697525206233</v>
      </c>
      <c r="G28" s="598">
        <f t="shared" si="9"/>
        <v>97.18954248366013</v>
      </c>
      <c r="H28" s="629">
        <f>SUM(H31:H38)</f>
        <v>1773</v>
      </c>
      <c r="I28" s="593">
        <f t="shared" si="10"/>
        <v>36.38461538461538</v>
      </c>
      <c r="J28" s="644">
        <f t="shared" si="3"/>
        <v>115.88235294117648</v>
      </c>
      <c r="K28" s="642"/>
      <c r="L28" s="643"/>
      <c r="N28" s="649"/>
    </row>
    <row r="29" spans="1:14" s="32" customFormat="1" ht="18" customHeight="1" hidden="1">
      <c r="A29" s="603" t="s">
        <v>37</v>
      </c>
      <c r="B29" s="592">
        <v>33</v>
      </c>
      <c r="C29" s="412"/>
      <c r="D29" s="598">
        <f t="shared" si="8"/>
        <v>-100</v>
      </c>
      <c r="E29" s="80"/>
      <c r="F29" s="598" t="e">
        <v>#DIV/0!</v>
      </c>
      <c r="G29" s="598" t="e">
        <f t="shared" si="9"/>
        <v>#DIV/0!</v>
      </c>
      <c r="H29" s="629"/>
      <c r="I29" s="593">
        <f t="shared" si="10"/>
        <v>-100</v>
      </c>
      <c r="J29" s="644" t="e">
        <f t="shared" si="3"/>
        <v>#DIV/0!</v>
      </c>
      <c r="K29" s="642"/>
      <c r="L29" s="643"/>
      <c r="N29" s="649"/>
    </row>
    <row r="30" spans="1:14" s="32" customFormat="1" ht="18" customHeight="1" hidden="1">
      <c r="A30" s="603" t="s">
        <v>38</v>
      </c>
      <c r="B30" s="592">
        <v>162</v>
      </c>
      <c r="C30" s="412"/>
      <c r="D30" s="598">
        <f t="shared" si="8"/>
        <v>-100</v>
      </c>
      <c r="E30" s="80"/>
      <c r="F30" s="598" t="e">
        <v>#DIV/0!</v>
      </c>
      <c r="G30" s="598" t="e">
        <f t="shared" si="9"/>
        <v>#DIV/0!</v>
      </c>
      <c r="H30" s="629"/>
      <c r="I30" s="593">
        <f t="shared" si="10"/>
        <v>-100</v>
      </c>
      <c r="J30" s="644" t="e">
        <f t="shared" si="3"/>
        <v>#DIV/0!</v>
      </c>
      <c r="K30" s="642"/>
      <c r="L30" s="643"/>
      <c r="N30" s="649"/>
    </row>
    <row r="31" spans="1:14" s="32" customFormat="1" ht="18" customHeight="1">
      <c r="A31" s="603" t="s">
        <v>39</v>
      </c>
      <c r="B31" s="602">
        <v>683</v>
      </c>
      <c r="C31" s="606">
        <v>700</v>
      </c>
      <c r="D31" s="598">
        <f t="shared" si="8"/>
        <v>2.4890190336749636</v>
      </c>
      <c r="E31" s="630">
        <v>696</v>
      </c>
      <c r="F31" s="598">
        <v>22.535211267605636</v>
      </c>
      <c r="G31" s="598">
        <f t="shared" si="9"/>
        <v>99.42857142857143</v>
      </c>
      <c r="H31" s="629">
        <v>781</v>
      </c>
      <c r="I31" s="593">
        <f t="shared" si="10"/>
        <v>14.348462664714495</v>
      </c>
      <c r="J31" s="644">
        <f t="shared" si="3"/>
        <v>111.57142857142857</v>
      </c>
      <c r="K31" s="642"/>
      <c r="L31" s="643"/>
      <c r="N31" s="649"/>
    </row>
    <row r="32" spans="1:14" s="32" customFormat="1" ht="18" customHeight="1">
      <c r="A32" s="603" t="s">
        <v>40</v>
      </c>
      <c r="B32" s="602">
        <v>456</v>
      </c>
      <c r="C32" s="607">
        <v>420</v>
      </c>
      <c r="D32" s="598">
        <f t="shared" si="8"/>
        <v>-7.894736842105263</v>
      </c>
      <c r="E32" s="615">
        <v>464</v>
      </c>
      <c r="F32" s="598">
        <v>22.427440633245382</v>
      </c>
      <c r="G32" s="598">
        <f t="shared" si="9"/>
        <v>110.47619047619048</v>
      </c>
      <c r="H32" s="629">
        <v>564</v>
      </c>
      <c r="I32" s="593">
        <f t="shared" si="10"/>
        <v>23.684210526315788</v>
      </c>
      <c r="J32" s="644">
        <f t="shared" si="3"/>
        <v>134.28571428571428</v>
      </c>
      <c r="K32" s="642"/>
      <c r="L32" s="643"/>
      <c r="N32" s="649"/>
    </row>
    <row r="33" spans="1:14" s="32" customFormat="1" ht="18" customHeight="1" hidden="1">
      <c r="A33" s="603" t="s">
        <v>41</v>
      </c>
      <c r="B33" s="602"/>
      <c r="C33" s="412"/>
      <c r="D33" s="598"/>
      <c r="E33" s="80"/>
      <c r="F33" s="598" t="e">
        <v>#DIV/0!</v>
      </c>
      <c r="G33" s="598" t="e">
        <f t="shared" si="9"/>
        <v>#DIV/0!</v>
      </c>
      <c r="H33" s="629"/>
      <c r="I33" s="593" t="e">
        <f t="shared" si="10"/>
        <v>#DIV/0!</v>
      </c>
      <c r="J33" s="644" t="e">
        <f t="shared" si="3"/>
        <v>#DIV/0!</v>
      </c>
      <c r="K33" s="642"/>
      <c r="L33" s="643"/>
      <c r="N33" s="649"/>
    </row>
    <row r="34" spans="1:14" s="32" customFormat="1" ht="18" customHeight="1">
      <c r="A34" s="608" t="s">
        <v>42</v>
      </c>
      <c r="B34" s="602">
        <v>94</v>
      </c>
      <c r="C34" s="607">
        <v>210</v>
      </c>
      <c r="D34" s="598">
        <f>(C34-B34)/B34*100</f>
        <v>123.40425531914893</v>
      </c>
      <c r="E34" s="615">
        <v>163</v>
      </c>
      <c r="F34" s="598">
        <v>83.14606741573034</v>
      </c>
      <c r="G34" s="598">
        <f t="shared" si="9"/>
        <v>77.61904761904762</v>
      </c>
      <c r="H34" s="629">
        <v>192</v>
      </c>
      <c r="I34" s="593">
        <f t="shared" si="10"/>
        <v>104.25531914893618</v>
      </c>
      <c r="J34" s="644">
        <f t="shared" si="3"/>
        <v>91.42857142857143</v>
      </c>
      <c r="K34" s="642"/>
      <c r="L34" s="643"/>
      <c r="N34" s="649"/>
    </row>
    <row r="35" spans="1:14" s="32" customFormat="1" ht="18" customHeight="1">
      <c r="A35" s="603" t="s">
        <v>43</v>
      </c>
      <c r="B35" s="592"/>
      <c r="C35" s="602"/>
      <c r="D35" s="598"/>
      <c r="E35" s="615">
        <v>87</v>
      </c>
      <c r="F35" s="598"/>
      <c r="G35" s="598"/>
      <c r="H35" s="629">
        <v>113</v>
      </c>
      <c r="I35" s="593"/>
      <c r="J35" s="644"/>
      <c r="K35" s="642"/>
      <c r="L35" s="643"/>
      <c r="N35" s="649"/>
    </row>
    <row r="36" spans="1:14" s="32" customFormat="1" ht="18" customHeight="1" hidden="1">
      <c r="A36" s="603" t="s">
        <v>44</v>
      </c>
      <c r="B36" s="592"/>
      <c r="C36" s="412"/>
      <c r="D36" s="598" t="e">
        <f>(C36-B36)/B36*100</f>
        <v>#DIV/0!</v>
      </c>
      <c r="E36" s="80"/>
      <c r="F36" s="598" t="e">
        <v>#DIV/0!</v>
      </c>
      <c r="G36" s="598" t="e">
        <f t="shared" si="9"/>
        <v>#DIV/0!</v>
      </c>
      <c r="H36" s="629"/>
      <c r="I36" s="593" t="e">
        <f t="shared" si="10"/>
        <v>#DIV/0!</v>
      </c>
      <c r="J36" s="644" t="e">
        <f t="shared" si="3"/>
        <v>#DIV/0!</v>
      </c>
      <c r="K36" s="642"/>
      <c r="L36" s="643"/>
      <c r="N36" s="649"/>
    </row>
    <row r="37" spans="1:14" s="32" customFormat="1" ht="18" customHeight="1" hidden="1">
      <c r="A37" s="603" t="s">
        <v>45</v>
      </c>
      <c r="B37" s="592"/>
      <c r="C37" s="412"/>
      <c r="D37" s="598"/>
      <c r="E37" s="80"/>
      <c r="F37" s="598" t="e">
        <v>#DIV/0!</v>
      </c>
      <c r="G37" s="598" t="e">
        <f t="shared" si="9"/>
        <v>#DIV/0!</v>
      </c>
      <c r="H37" s="629"/>
      <c r="I37" s="593" t="e">
        <f t="shared" si="10"/>
        <v>#DIV/0!</v>
      </c>
      <c r="J37" s="644" t="e">
        <f t="shared" si="3"/>
        <v>#DIV/0!</v>
      </c>
      <c r="K37" s="642"/>
      <c r="L37" s="643"/>
      <c r="N37" s="649"/>
    </row>
    <row r="38" spans="1:14" s="32" customFormat="1" ht="18" customHeight="1">
      <c r="A38" s="603" t="s">
        <v>46</v>
      </c>
      <c r="B38" s="602">
        <v>67</v>
      </c>
      <c r="C38" s="606">
        <v>200</v>
      </c>
      <c r="D38" s="598"/>
      <c r="E38" s="615">
        <v>77</v>
      </c>
      <c r="F38" s="598">
        <v>40</v>
      </c>
      <c r="G38" s="598">
        <f t="shared" si="9"/>
        <v>38.5</v>
      </c>
      <c r="H38" s="629">
        <v>123</v>
      </c>
      <c r="I38" s="593">
        <f t="shared" si="10"/>
        <v>83.5820895522388</v>
      </c>
      <c r="J38" s="644">
        <f t="shared" si="3"/>
        <v>61.5</v>
      </c>
      <c r="K38" s="642"/>
      <c r="L38" s="643"/>
      <c r="N38" s="649"/>
    </row>
    <row r="39" spans="1:14" s="32" customFormat="1" ht="18" customHeight="1" hidden="1">
      <c r="A39" s="603" t="s">
        <v>47</v>
      </c>
      <c r="B39" s="592">
        <v>192</v>
      </c>
      <c r="C39" s="412">
        <v>200</v>
      </c>
      <c r="D39" s="598">
        <f>(C39-B39)/B39*100</f>
        <v>4.166666666666666</v>
      </c>
      <c r="E39" s="80"/>
      <c r="F39" s="598" t="e">
        <v>#DIV/0!</v>
      </c>
      <c r="G39" s="598">
        <f t="shared" si="9"/>
        <v>0</v>
      </c>
      <c r="H39" s="629"/>
      <c r="I39" s="593">
        <f t="shared" si="10"/>
        <v>-100</v>
      </c>
      <c r="J39" s="644">
        <f aca="true" t="shared" si="11" ref="J39:J62">H39/C39*100</f>
        <v>0</v>
      </c>
      <c r="K39" s="642"/>
      <c r="L39" s="643"/>
      <c r="N39" s="649"/>
    </row>
    <row r="40" spans="1:14" s="32" customFormat="1" ht="18" customHeight="1">
      <c r="A40" s="603" t="s">
        <v>48</v>
      </c>
      <c r="B40" s="602">
        <v>3360</v>
      </c>
      <c r="C40" s="602">
        <v>2277</v>
      </c>
      <c r="D40" s="598">
        <f>(C40-B40)/B40*100</f>
        <v>-32.23214285714286</v>
      </c>
      <c r="E40" s="615">
        <v>1434</v>
      </c>
      <c r="F40" s="598">
        <v>-39.13412563667232</v>
      </c>
      <c r="G40" s="598">
        <f t="shared" si="9"/>
        <v>62.97760210803689</v>
      </c>
      <c r="H40" s="629">
        <v>1844</v>
      </c>
      <c r="I40" s="593">
        <f t="shared" si="10"/>
        <v>-45.11904761904762</v>
      </c>
      <c r="J40" s="644">
        <f t="shared" si="11"/>
        <v>80.98375054896793</v>
      </c>
      <c r="K40" s="642"/>
      <c r="L40" s="643"/>
      <c r="N40" s="649"/>
    </row>
    <row r="41" spans="1:14" s="32" customFormat="1" ht="18" customHeight="1">
      <c r="A41" s="603" t="s">
        <v>49</v>
      </c>
      <c r="B41" s="602">
        <v>4324</v>
      </c>
      <c r="C41" s="602">
        <v>1706</v>
      </c>
      <c r="D41" s="598">
        <f>(C41-B41)/B41*100</f>
        <v>-60.545790934320074</v>
      </c>
      <c r="E41" s="615">
        <v>4185</v>
      </c>
      <c r="F41" s="598">
        <v>127.94117647058823</v>
      </c>
      <c r="G41" s="598">
        <f aca="true" t="shared" si="12" ref="G41:G56">E41/C41*100</f>
        <v>245.31066822977726</v>
      </c>
      <c r="H41" s="629">
        <v>4505</v>
      </c>
      <c r="I41" s="593">
        <f t="shared" si="10"/>
        <v>4.185938945420906</v>
      </c>
      <c r="J41" s="644">
        <f t="shared" si="11"/>
        <v>264.06799531066827</v>
      </c>
      <c r="K41" s="642"/>
      <c r="L41" s="643"/>
      <c r="N41" s="649"/>
    </row>
    <row r="42" spans="1:14" s="32" customFormat="1" ht="42" customHeight="1">
      <c r="A42" s="608" t="s">
        <v>50</v>
      </c>
      <c r="B42" s="602">
        <v>16210</v>
      </c>
      <c r="C42" s="609">
        <v>58797</v>
      </c>
      <c r="D42" s="598">
        <f>(C42-B42)/B42*100</f>
        <v>262.7205428747687</v>
      </c>
      <c r="E42" s="615">
        <v>8345</v>
      </c>
      <c r="F42" s="598">
        <v>-46.14044146121079</v>
      </c>
      <c r="G42" s="598">
        <f t="shared" si="12"/>
        <v>14.192900998350256</v>
      </c>
      <c r="H42" s="629">
        <v>9689</v>
      </c>
      <c r="I42" s="593">
        <f aca="true" t="shared" si="13" ref="I42:I56">(H42-B42)/B42*100</f>
        <v>-40.22825416409624</v>
      </c>
      <c r="J42" s="644">
        <f t="shared" si="11"/>
        <v>16.47873190809055</v>
      </c>
      <c r="K42" s="642"/>
      <c r="L42" s="643"/>
      <c r="N42" s="649"/>
    </row>
    <row r="43" spans="1:14" s="32" customFormat="1" ht="18" customHeight="1">
      <c r="A43" s="603" t="s">
        <v>51</v>
      </c>
      <c r="B43" s="602"/>
      <c r="C43" s="609"/>
      <c r="D43" s="598"/>
      <c r="E43" s="80"/>
      <c r="F43" s="598"/>
      <c r="G43" s="598"/>
      <c r="H43" s="629"/>
      <c r="I43" s="593"/>
      <c r="J43" s="644"/>
      <c r="K43" s="642"/>
      <c r="L43" s="643"/>
      <c r="N43" s="649"/>
    </row>
    <row r="44" spans="1:14" s="32" customFormat="1" ht="18" customHeight="1">
      <c r="A44" s="603" t="s">
        <v>52</v>
      </c>
      <c r="B44" s="602">
        <v>73</v>
      </c>
      <c r="C44" s="610">
        <v>70</v>
      </c>
      <c r="D44" s="598">
        <f>(C44-B44)/B44*100</f>
        <v>-4.10958904109589</v>
      </c>
      <c r="E44" s="615">
        <v>110</v>
      </c>
      <c r="F44" s="598">
        <v>64.17910447761194</v>
      </c>
      <c r="G44" s="598">
        <f t="shared" si="12"/>
        <v>157.14285714285714</v>
      </c>
      <c r="H44" s="629">
        <v>120</v>
      </c>
      <c r="I44" s="593">
        <f t="shared" si="13"/>
        <v>64.38356164383562</v>
      </c>
      <c r="J44" s="644">
        <f t="shared" si="11"/>
        <v>171.42857142857142</v>
      </c>
      <c r="K44" s="642"/>
      <c r="L44" s="643"/>
      <c r="N44" s="649"/>
    </row>
    <row r="45" spans="1:14" s="32" customFormat="1" ht="18" customHeight="1">
      <c r="A45" s="603" t="s">
        <v>53</v>
      </c>
      <c r="B45" s="602">
        <v>216</v>
      </c>
      <c r="C45" s="611">
        <v>20</v>
      </c>
      <c r="D45" s="598"/>
      <c r="E45" s="615">
        <v>15</v>
      </c>
      <c r="F45" s="598">
        <v>-16.666666666666664</v>
      </c>
      <c r="G45" s="598">
        <f t="shared" si="12"/>
        <v>75</v>
      </c>
      <c r="H45" s="629">
        <v>30</v>
      </c>
      <c r="I45" s="593">
        <f t="shared" si="13"/>
        <v>-86.11111111111111</v>
      </c>
      <c r="J45" s="644">
        <f t="shared" si="11"/>
        <v>150</v>
      </c>
      <c r="K45" s="642"/>
      <c r="L45" s="643"/>
      <c r="N45" s="649"/>
    </row>
    <row r="46" spans="1:14" s="32" customFormat="1" ht="18" customHeight="1" hidden="1">
      <c r="A46" s="600" t="s">
        <v>54</v>
      </c>
      <c r="B46" s="80"/>
      <c r="C46" s="80"/>
      <c r="D46" s="598" t="e">
        <f aca="true" t="shared" si="14" ref="D46:D52">(C46-B46)/B46*100</f>
        <v>#DIV/0!</v>
      </c>
      <c r="E46" s="80"/>
      <c r="F46" s="598" t="e">
        <v>#DIV/0!</v>
      </c>
      <c r="G46" s="598" t="e">
        <f t="shared" si="12"/>
        <v>#DIV/0!</v>
      </c>
      <c r="H46" s="629"/>
      <c r="I46" s="593" t="e">
        <f t="shared" si="13"/>
        <v>#DIV/0!</v>
      </c>
      <c r="J46" s="644" t="e">
        <f t="shared" si="11"/>
        <v>#DIV/0!</v>
      </c>
      <c r="K46" s="642"/>
      <c r="L46" s="643"/>
      <c r="N46" s="649"/>
    </row>
    <row r="47" spans="1:14" s="32" customFormat="1" ht="18" customHeight="1" hidden="1">
      <c r="A47" s="603" t="s">
        <v>55</v>
      </c>
      <c r="B47" s="80"/>
      <c r="C47" s="80"/>
      <c r="D47" s="598" t="e">
        <f t="shared" si="14"/>
        <v>#DIV/0!</v>
      </c>
      <c r="E47" s="80"/>
      <c r="F47" s="598" t="e">
        <v>#DIV/0!</v>
      </c>
      <c r="G47" s="598" t="e">
        <f t="shared" si="12"/>
        <v>#DIV/0!</v>
      </c>
      <c r="H47" s="629"/>
      <c r="I47" s="593" t="e">
        <f t="shared" si="13"/>
        <v>#DIV/0!</v>
      </c>
      <c r="J47" s="644" t="e">
        <f t="shared" si="11"/>
        <v>#DIV/0!</v>
      </c>
      <c r="K47" s="642"/>
      <c r="L47" s="643"/>
      <c r="N47" s="649"/>
    </row>
    <row r="48" spans="1:14" s="32" customFormat="1" ht="18" customHeight="1" hidden="1">
      <c r="A48" s="603" t="s">
        <v>56</v>
      </c>
      <c r="B48" s="80"/>
      <c r="C48" s="80"/>
      <c r="D48" s="598" t="e">
        <f t="shared" si="14"/>
        <v>#DIV/0!</v>
      </c>
      <c r="E48" s="80"/>
      <c r="F48" s="598" t="e">
        <v>#DIV/0!</v>
      </c>
      <c r="G48" s="598" t="e">
        <f t="shared" si="12"/>
        <v>#DIV/0!</v>
      </c>
      <c r="H48" s="629"/>
      <c r="I48" s="593" t="e">
        <f t="shared" si="13"/>
        <v>#DIV/0!</v>
      </c>
      <c r="J48" s="644" t="e">
        <f t="shared" si="11"/>
        <v>#DIV/0!</v>
      </c>
      <c r="K48" s="642"/>
      <c r="L48" s="643"/>
      <c r="N48" s="649"/>
    </row>
    <row r="49" spans="1:14" s="32" customFormat="1" ht="18" customHeight="1" hidden="1">
      <c r="A49" s="603" t="s">
        <v>57</v>
      </c>
      <c r="B49" s="80"/>
      <c r="C49" s="80"/>
      <c r="D49" s="598" t="e">
        <f t="shared" si="14"/>
        <v>#DIV/0!</v>
      </c>
      <c r="E49" s="80"/>
      <c r="F49" s="598" t="e">
        <v>#DIV/0!</v>
      </c>
      <c r="G49" s="598" t="e">
        <f t="shared" si="12"/>
        <v>#DIV/0!</v>
      </c>
      <c r="H49" s="629"/>
      <c r="I49" s="593" t="e">
        <f t="shared" si="13"/>
        <v>#DIV/0!</v>
      </c>
      <c r="J49" s="644" t="e">
        <f t="shared" si="11"/>
        <v>#DIV/0!</v>
      </c>
      <c r="K49" s="642"/>
      <c r="L49" s="643"/>
      <c r="N49" s="649"/>
    </row>
    <row r="50" spans="1:14" s="32" customFormat="1" ht="18" customHeight="1" hidden="1">
      <c r="A50" s="603" t="s">
        <v>58</v>
      </c>
      <c r="B50" s="80"/>
      <c r="C50" s="80"/>
      <c r="D50" s="598" t="e">
        <f t="shared" si="14"/>
        <v>#DIV/0!</v>
      </c>
      <c r="E50" s="80"/>
      <c r="F50" s="598" t="e">
        <v>#DIV/0!</v>
      </c>
      <c r="G50" s="598" t="e">
        <f t="shared" si="12"/>
        <v>#DIV/0!</v>
      </c>
      <c r="H50" s="629"/>
      <c r="I50" s="593" t="e">
        <f t="shared" si="13"/>
        <v>#DIV/0!</v>
      </c>
      <c r="J50" s="644" t="e">
        <f t="shared" si="11"/>
        <v>#DIV/0!</v>
      </c>
      <c r="K50" s="642"/>
      <c r="L50" s="643"/>
      <c r="N50" s="649"/>
    </row>
    <row r="51" spans="1:14" s="32" customFormat="1" ht="18" customHeight="1" hidden="1">
      <c r="A51" s="612"/>
      <c r="B51" s="80"/>
      <c r="C51" s="80"/>
      <c r="D51" s="598" t="e">
        <f t="shared" si="14"/>
        <v>#DIV/0!</v>
      </c>
      <c r="E51" s="80"/>
      <c r="F51" s="598" t="e">
        <v>#DIV/0!</v>
      </c>
      <c r="G51" s="598" t="e">
        <f t="shared" si="12"/>
        <v>#DIV/0!</v>
      </c>
      <c r="H51" s="629"/>
      <c r="I51" s="593" t="e">
        <f t="shared" si="13"/>
        <v>#DIV/0!</v>
      </c>
      <c r="J51" s="644" t="e">
        <f t="shared" si="11"/>
        <v>#DIV/0!</v>
      </c>
      <c r="K51" s="642"/>
      <c r="L51" s="643"/>
      <c r="N51" s="649"/>
    </row>
    <row r="52" spans="1:14" s="31" customFormat="1" ht="18" customHeight="1">
      <c r="A52" s="591" t="s">
        <v>59</v>
      </c>
      <c r="B52" s="77">
        <f>SUM(B53:B56)</f>
        <v>14039</v>
      </c>
      <c r="C52" s="77">
        <f>SUM(C53:C56)</f>
        <v>15084</v>
      </c>
      <c r="D52" s="605">
        <f t="shared" si="14"/>
        <v>7.443550110406724</v>
      </c>
      <c r="E52" s="77">
        <f>SUM(E53:E57)</f>
        <v>14954</v>
      </c>
      <c r="F52" s="605">
        <v>28.791663078115583</v>
      </c>
      <c r="G52" s="605">
        <f t="shared" si="12"/>
        <v>99.13815963935295</v>
      </c>
      <c r="H52" s="77">
        <f>SUM(H53:H56)</f>
        <v>16996.6</v>
      </c>
      <c r="I52" s="593">
        <f t="shared" si="13"/>
        <v>21.06702756606595</v>
      </c>
      <c r="J52" s="644">
        <f t="shared" si="11"/>
        <v>112.67966056748872</v>
      </c>
      <c r="K52" s="642"/>
      <c r="L52" s="643"/>
      <c r="N52" s="646"/>
    </row>
    <row r="53" spans="1:14" s="32" customFormat="1" ht="18" customHeight="1">
      <c r="A53" s="613" t="s">
        <v>60</v>
      </c>
      <c r="B53" s="599">
        <v>2</v>
      </c>
      <c r="C53" s="602">
        <v>2</v>
      </c>
      <c r="D53" s="598"/>
      <c r="E53" s="615">
        <v>3</v>
      </c>
      <c r="F53" s="605">
        <v>50</v>
      </c>
      <c r="G53" s="598">
        <f t="shared" si="12"/>
        <v>150</v>
      </c>
      <c r="H53" s="631">
        <v>3</v>
      </c>
      <c r="I53" s="593">
        <f t="shared" si="13"/>
        <v>50</v>
      </c>
      <c r="J53" s="644">
        <f t="shared" si="11"/>
        <v>150</v>
      </c>
      <c r="K53" s="642"/>
      <c r="L53" s="643"/>
      <c r="N53" s="649"/>
    </row>
    <row r="54" spans="1:14" s="32" customFormat="1" ht="27" customHeight="1">
      <c r="A54" s="614" t="s">
        <v>61</v>
      </c>
      <c r="B54" s="615">
        <v>10296</v>
      </c>
      <c r="C54" s="602">
        <v>11645</v>
      </c>
      <c r="D54" s="598">
        <f>(C54-B54)/B54*100</f>
        <v>13.102175602175603</v>
      </c>
      <c r="E54" s="615">
        <v>11403</v>
      </c>
      <c r="F54" s="605">
        <v>38.034136303111005</v>
      </c>
      <c r="G54" s="598">
        <f t="shared" si="12"/>
        <v>97.9218548733362</v>
      </c>
      <c r="H54" s="631">
        <f>12729-95+250+500</f>
        <v>13384</v>
      </c>
      <c r="I54" s="593">
        <f t="shared" si="13"/>
        <v>29.99222999222999</v>
      </c>
      <c r="J54" s="644">
        <f t="shared" si="11"/>
        <v>114.93344783168742</v>
      </c>
      <c r="K54" s="642"/>
      <c r="L54" s="643"/>
      <c r="N54" s="649"/>
    </row>
    <row r="55" spans="1:14" s="32" customFormat="1" ht="18" customHeight="1">
      <c r="A55" s="616" t="s">
        <v>62</v>
      </c>
      <c r="B55" s="615">
        <v>2537</v>
      </c>
      <c r="C55" s="412">
        <v>2400</v>
      </c>
      <c r="D55" s="598">
        <f>(C55-B55)/B55*100</f>
        <v>-5.400078833267639</v>
      </c>
      <c r="E55" s="615">
        <v>2646</v>
      </c>
      <c r="F55" s="605">
        <v>6.478873239436619</v>
      </c>
      <c r="G55" s="598">
        <f t="shared" si="12"/>
        <v>110.25</v>
      </c>
      <c r="H55" s="631">
        <f>4368*0.6</f>
        <v>2620.7999999999997</v>
      </c>
      <c r="I55" s="593">
        <f t="shared" si="13"/>
        <v>3.3031139140717274</v>
      </c>
      <c r="J55" s="644">
        <f t="shared" si="11"/>
        <v>109.19999999999999</v>
      </c>
      <c r="K55" s="642"/>
      <c r="L55" s="643"/>
      <c r="N55" s="649"/>
    </row>
    <row r="56" spans="1:14" s="32" customFormat="1" ht="18" customHeight="1">
      <c r="A56" s="616" t="s">
        <v>63</v>
      </c>
      <c r="B56" s="615">
        <v>1204</v>
      </c>
      <c r="C56" s="412">
        <v>1037</v>
      </c>
      <c r="D56" s="598">
        <f>(C56-B56)/B56*100</f>
        <v>-13.870431893687707</v>
      </c>
      <c r="E56" s="615">
        <v>910</v>
      </c>
      <c r="F56" s="605">
        <v>5.44611819235226</v>
      </c>
      <c r="G56" s="598">
        <f t="shared" si="12"/>
        <v>87.75313404050145</v>
      </c>
      <c r="H56" s="631">
        <f>1648*0.6</f>
        <v>988.8</v>
      </c>
      <c r="I56" s="593">
        <f t="shared" si="13"/>
        <v>-17.873754152823924</v>
      </c>
      <c r="J56" s="644">
        <f t="shared" si="11"/>
        <v>95.35197685631628</v>
      </c>
      <c r="K56" s="642"/>
      <c r="L56" s="643"/>
      <c r="N56" s="649"/>
    </row>
    <row r="57" spans="1:14" s="32" customFormat="1" ht="33" customHeight="1">
      <c r="A57" s="616" t="s">
        <v>64</v>
      </c>
      <c r="B57" s="615"/>
      <c r="C57" s="412"/>
      <c r="D57" s="598"/>
      <c r="E57" s="615">
        <v>-8</v>
      </c>
      <c r="F57" s="605"/>
      <c r="G57" s="598"/>
      <c r="H57" s="631"/>
      <c r="I57" s="593"/>
      <c r="J57" s="644"/>
      <c r="K57" s="642"/>
      <c r="L57" s="643"/>
      <c r="N57" s="649"/>
    </row>
    <row r="58" spans="1:14" s="31" customFormat="1" ht="18" customHeight="1">
      <c r="A58" s="591" t="s">
        <v>65</v>
      </c>
      <c r="B58" s="77">
        <f>SUM(B59:B62)</f>
        <v>4734</v>
      </c>
      <c r="C58" s="77">
        <f>SUM(C59:C62)</f>
        <v>5985</v>
      </c>
      <c r="D58" s="605">
        <f>(C58-B58)/B58*100</f>
        <v>26.425855513307983</v>
      </c>
      <c r="E58" s="77">
        <f>SUM(E59:E63)</f>
        <v>5218</v>
      </c>
      <c r="F58" s="605">
        <v>29.35052057511155</v>
      </c>
      <c r="G58" s="605">
        <f>E58/C58*100</f>
        <v>87.18462823725982</v>
      </c>
      <c r="H58" s="77">
        <f>SUM(H59:H62)</f>
        <v>6051.1</v>
      </c>
      <c r="I58" s="593">
        <f>(H58-B58)/B58*100</f>
        <v>27.822137727080698</v>
      </c>
      <c r="J58" s="644">
        <f t="shared" si="11"/>
        <v>101.1044277360067</v>
      </c>
      <c r="K58" s="642"/>
      <c r="L58" s="643"/>
      <c r="N58" s="646"/>
    </row>
    <row r="59" spans="1:14" s="32" customFormat="1" ht="25.5" customHeight="1">
      <c r="A59" s="617" t="s">
        <v>66</v>
      </c>
      <c r="B59" s="615">
        <v>3989</v>
      </c>
      <c r="C59" s="412">
        <v>5298</v>
      </c>
      <c r="D59" s="598">
        <f>(C59-B59)/B59*100</f>
        <v>32.81524191526699</v>
      </c>
      <c r="E59" s="615">
        <v>4498</v>
      </c>
      <c r="F59" s="605">
        <v>32.95891220809932</v>
      </c>
      <c r="G59" s="598">
        <f>E59/C59*100</f>
        <v>84.89996224990563</v>
      </c>
      <c r="H59" s="629">
        <f>5032+90+180</f>
        <v>5302</v>
      </c>
      <c r="I59" s="593">
        <f>(H59-B59)/B59*100</f>
        <v>32.91551767360241</v>
      </c>
      <c r="J59" s="644">
        <f t="shared" si="11"/>
        <v>100.07550018875047</v>
      </c>
      <c r="K59" s="642"/>
      <c r="L59" s="643"/>
      <c r="N59" s="649"/>
    </row>
    <row r="60" spans="1:14" s="32" customFormat="1" ht="18" customHeight="1">
      <c r="A60" s="616" t="s">
        <v>67</v>
      </c>
      <c r="B60" s="615">
        <v>419</v>
      </c>
      <c r="C60" s="412">
        <v>400</v>
      </c>
      <c r="D60" s="598">
        <f>(C60-B60)/B60*100</f>
        <v>-4.534606205250596</v>
      </c>
      <c r="E60" s="615">
        <v>430</v>
      </c>
      <c r="F60" s="605">
        <v>4.878048780487805</v>
      </c>
      <c r="G60" s="598">
        <f>E60/C60*100</f>
        <v>107.5</v>
      </c>
      <c r="H60" s="629">
        <f>4368*0.1</f>
        <v>436.8</v>
      </c>
      <c r="I60" s="593">
        <f>(H60-B60)/B60*100</f>
        <v>4.248210023866352</v>
      </c>
      <c r="J60" s="644">
        <f t="shared" si="11"/>
        <v>109.2</v>
      </c>
      <c r="K60" s="642"/>
      <c r="L60" s="643"/>
      <c r="N60" s="649"/>
    </row>
    <row r="61" spans="1:14" s="32" customFormat="1" ht="18" customHeight="1">
      <c r="A61" s="616" t="s">
        <v>68</v>
      </c>
      <c r="B61" s="615">
        <v>301</v>
      </c>
      <c r="C61" s="412">
        <v>260</v>
      </c>
      <c r="D61" s="598">
        <f>(C61-B61)/B61*100</f>
        <v>-13.621262458471762</v>
      </c>
      <c r="E61" s="615">
        <v>228</v>
      </c>
      <c r="F61" s="605">
        <v>5.555555555555555</v>
      </c>
      <c r="G61" s="598">
        <f>E61/C61*100</f>
        <v>87.6923076923077</v>
      </c>
      <c r="H61" s="629">
        <f>1648*0.15</f>
        <v>247.2</v>
      </c>
      <c r="I61" s="593">
        <f>(H61-B61)/B61*100</f>
        <v>-17.873754152823924</v>
      </c>
      <c r="J61" s="644">
        <f t="shared" si="11"/>
        <v>95.07692307692307</v>
      </c>
      <c r="K61" s="642"/>
      <c r="L61" s="643"/>
      <c r="N61" s="649"/>
    </row>
    <row r="62" spans="1:14" s="32" customFormat="1" ht="18" customHeight="1">
      <c r="A62" s="616" t="s">
        <v>69</v>
      </c>
      <c r="B62" s="615">
        <v>25</v>
      </c>
      <c r="C62" s="412">
        <v>27</v>
      </c>
      <c r="D62" s="598"/>
      <c r="E62" s="615">
        <v>65</v>
      </c>
      <c r="F62" s="605">
        <v>160</v>
      </c>
      <c r="G62" s="598">
        <f>E62/C62*100</f>
        <v>240.74074074074073</v>
      </c>
      <c r="H62" s="629">
        <f>217*0.3</f>
        <v>65.1</v>
      </c>
      <c r="I62" s="593">
        <f>(H62-B62)/B62*100</f>
        <v>160.39999999999998</v>
      </c>
      <c r="J62" s="644">
        <f t="shared" si="11"/>
        <v>241.1111111111111</v>
      </c>
      <c r="K62" s="642"/>
      <c r="L62" s="643"/>
      <c r="N62" s="649"/>
    </row>
    <row r="63" spans="1:12" ht="19.5" customHeight="1">
      <c r="A63" s="616" t="s">
        <v>70</v>
      </c>
      <c r="B63" s="618"/>
      <c r="C63" s="619"/>
      <c r="D63" s="619"/>
      <c r="E63" s="615">
        <v>-3</v>
      </c>
      <c r="F63" s="632"/>
      <c r="G63" s="619"/>
      <c r="H63" s="629"/>
      <c r="I63" s="619"/>
      <c r="J63" s="641"/>
      <c r="K63" s="642"/>
      <c r="L63" s="643"/>
    </row>
    <row r="64" spans="7:9" ht="19.5" customHeight="1">
      <c r="G64" s="579"/>
      <c r="H64" s="575"/>
      <c r="I64" s="579"/>
    </row>
    <row r="65" spans="7:9" ht="19.5" customHeight="1">
      <c r="G65" s="579"/>
      <c r="H65" s="575"/>
      <c r="I65" s="579"/>
    </row>
    <row r="66" spans="7:9" ht="19.5" customHeight="1">
      <c r="G66" s="579"/>
      <c r="H66" s="575"/>
      <c r="I66" s="579"/>
    </row>
    <row r="67" spans="7:9" ht="19.5" customHeight="1">
      <c r="G67" s="579"/>
      <c r="H67" s="575"/>
      <c r="I67" s="579"/>
    </row>
    <row r="68" spans="7:9" ht="19.5" customHeight="1">
      <c r="G68" s="579"/>
      <c r="H68" s="575"/>
      <c r="I68" s="579"/>
    </row>
    <row r="69" spans="1:9" ht="19.5" customHeight="1">
      <c r="A69" s="96"/>
      <c r="G69" s="579"/>
      <c r="H69" s="575"/>
      <c r="I69" s="579"/>
    </row>
    <row r="70" spans="1:9" ht="19.5" customHeight="1">
      <c r="A70" s="96"/>
      <c r="G70" s="579"/>
      <c r="H70" s="575"/>
      <c r="I70" s="579"/>
    </row>
    <row r="71" spans="1:9" ht="19.5" customHeight="1">
      <c r="A71" s="96"/>
      <c r="G71" s="579"/>
      <c r="H71" s="575"/>
      <c r="I71" s="579"/>
    </row>
    <row r="72" spans="1:9" ht="19.5" customHeight="1">
      <c r="A72" s="96"/>
      <c r="G72" s="579"/>
      <c r="H72" s="575"/>
      <c r="I72" s="579"/>
    </row>
    <row r="73" spans="1:9" ht="19.5" customHeight="1">
      <c r="A73" s="96"/>
      <c r="G73" s="579"/>
      <c r="H73" s="575"/>
      <c r="I73" s="579"/>
    </row>
    <row r="74" spans="7:9" ht="19.5" customHeight="1">
      <c r="G74" s="579"/>
      <c r="H74" s="575"/>
      <c r="I74" s="579"/>
    </row>
    <row r="75" spans="1:9" ht="19.5" customHeight="1">
      <c r="A75" s="96"/>
      <c r="G75" s="579"/>
      <c r="H75" s="575"/>
      <c r="I75" s="579"/>
    </row>
    <row r="76" spans="1:9" ht="19.5" customHeight="1">
      <c r="A76" s="96"/>
      <c r="G76" s="579"/>
      <c r="H76" s="575"/>
      <c r="I76" s="579"/>
    </row>
    <row r="77" spans="1:9" ht="19.5" customHeight="1">
      <c r="A77" s="96"/>
      <c r="G77" s="579"/>
      <c r="H77" s="575"/>
      <c r="I77" s="579"/>
    </row>
    <row r="78" spans="1:9" ht="19.5" customHeight="1">
      <c r="A78" s="96"/>
      <c r="G78" s="579"/>
      <c r="H78" s="575"/>
      <c r="I78" s="579"/>
    </row>
    <row r="79" spans="1:9" ht="19.5" customHeight="1">
      <c r="A79" s="96"/>
      <c r="G79" s="579"/>
      <c r="H79" s="575"/>
      <c r="I79" s="579"/>
    </row>
    <row r="80" spans="1:9" ht="19.5" customHeight="1">
      <c r="A80" s="96"/>
      <c r="G80" s="579"/>
      <c r="H80" s="575"/>
      <c r="I80" s="579"/>
    </row>
    <row r="81" spans="1:9" ht="19.5" customHeight="1">
      <c r="A81" s="96"/>
      <c r="G81" s="579"/>
      <c r="H81" s="575"/>
      <c r="I81" s="579"/>
    </row>
    <row r="82" spans="1:9" ht="19.5" customHeight="1">
      <c r="A82" s="96"/>
      <c r="G82" s="579"/>
      <c r="H82" s="575"/>
      <c r="I82" s="579"/>
    </row>
    <row r="83" spans="1:9" ht="19.5" customHeight="1">
      <c r="A83" s="96"/>
      <c r="G83" s="579"/>
      <c r="H83" s="575"/>
      <c r="I83" s="579"/>
    </row>
    <row r="84" spans="1:9" ht="19.5" customHeight="1">
      <c r="A84" s="96"/>
      <c r="G84" s="579"/>
      <c r="H84" s="575"/>
      <c r="I84" s="579"/>
    </row>
    <row r="85" spans="1:9" ht="19.5" customHeight="1">
      <c r="A85" s="96"/>
      <c r="G85" s="579"/>
      <c r="H85" s="575"/>
      <c r="I85" s="579"/>
    </row>
    <row r="86" spans="1:9" ht="19.5" customHeight="1">
      <c r="A86" s="96"/>
      <c r="G86" s="579"/>
      <c r="H86" s="575"/>
      <c r="I86" s="579"/>
    </row>
    <row r="87" spans="7:9" ht="19.5" customHeight="1">
      <c r="G87" s="579"/>
      <c r="H87" s="575"/>
      <c r="I87" s="579"/>
    </row>
    <row r="88" spans="7:9" ht="19.5" customHeight="1">
      <c r="G88" s="579"/>
      <c r="H88" s="575"/>
      <c r="I88" s="579"/>
    </row>
    <row r="89" spans="7:9" ht="19.5" customHeight="1">
      <c r="G89" s="579"/>
      <c r="H89" s="575"/>
      <c r="I89" s="579"/>
    </row>
    <row r="90" spans="7:9" ht="19.5" customHeight="1">
      <c r="G90" s="579"/>
      <c r="H90" s="575"/>
      <c r="I90" s="579"/>
    </row>
    <row r="91" spans="7:9" ht="19.5" customHeight="1">
      <c r="G91" s="579"/>
      <c r="H91" s="575"/>
      <c r="I91" s="579"/>
    </row>
    <row r="92" spans="7:9" ht="19.5" customHeight="1">
      <c r="G92" s="579"/>
      <c r="H92" s="575"/>
      <c r="I92" s="579"/>
    </row>
    <row r="93" spans="7:9" ht="19.5" customHeight="1">
      <c r="G93" s="579"/>
      <c r="H93" s="575"/>
      <c r="I93" s="579"/>
    </row>
    <row r="94" spans="7:9" ht="19.5" customHeight="1">
      <c r="G94" s="579"/>
      <c r="H94" s="575"/>
      <c r="I94" s="579"/>
    </row>
    <row r="95" spans="7:9" ht="19.5" customHeight="1">
      <c r="G95" s="579"/>
      <c r="H95" s="575"/>
      <c r="I95" s="579"/>
    </row>
    <row r="96" spans="7:9" ht="19.5" customHeight="1">
      <c r="G96" s="579"/>
      <c r="H96" s="575"/>
      <c r="I96" s="579"/>
    </row>
    <row r="97" spans="7:9" ht="19.5" customHeight="1">
      <c r="G97" s="579"/>
      <c r="H97" s="575"/>
      <c r="I97" s="579"/>
    </row>
    <row r="98" spans="7:9" ht="19.5" customHeight="1">
      <c r="G98" s="579"/>
      <c r="H98" s="575"/>
      <c r="I98" s="579"/>
    </row>
    <row r="99" spans="7:9" ht="19.5" customHeight="1">
      <c r="G99" s="579"/>
      <c r="H99" s="575"/>
      <c r="I99" s="579"/>
    </row>
    <row r="100" spans="7:9" ht="19.5" customHeight="1">
      <c r="G100" s="579"/>
      <c r="H100" s="575"/>
      <c r="I100" s="579"/>
    </row>
    <row r="101" spans="7:9" ht="19.5" customHeight="1">
      <c r="G101" s="579"/>
      <c r="H101" s="575"/>
      <c r="I101" s="579"/>
    </row>
    <row r="102" spans="7:9" ht="19.5" customHeight="1">
      <c r="G102" s="579"/>
      <c r="H102" s="575"/>
      <c r="I102" s="579"/>
    </row>
    <row r="103" spans="7:9" ht="19.5" customHeight="1">
      <c r="G103" s="579"/>
      <c r="H103" s="575"/>
      <c r="I103" s="579"/>
    </row>
    <row r="104" spans="7:9" ht="19.5" customHeight="1">
      <c r="G104" s="579"/>
      <c r="H104" s="575"/>
      <c r="I104" s="579"/>
    </row>
    <row r="105" spans="7:9" ht="19.5" customHeight="1">
      <c r="G105" s="579"/>
      <c r="H105" s="575"/>
      <c r="I105" s="579"/>
    </row>
    <row r="106" spans="7:9" ht="19.5" customHeight="1">
      <c r="G106" s="579"/>
      <c r="H106" s="575"/>
      <c r="I106" s="579"/>
    </row>
    <row r="107" spans="7:9" ht="19.5" customHeight="1">
      <c r="G107" s="579"/>
      <c r="H107" s="575"/>
      <c r="I107" s="579"/>
    </row>
    <row r="108" spans="7:9" ht="19.5" customHeight="1">
      <c r="G108" s="579"/>
      <c r="H108" s="575"/>
      <c r="I108" s="579"/>
    </row>
    <row r="109" spans="7:9" ht="19.5" customHeight="1">
      <c r="G109" s="579"/>
      <c r="H109" s="575"/>
      <c r="I109" s="579"/>
    </row>
    <row r="110" spans="7:9" ht="19.5" customHeight="1">
      <c r="G110" s="579"/>
      <c r="H110" s="575"/>
      <c r="I110" s="579"/>
    </row>
    <row r="111" spans="7:9" ht="19.5" customHeight="1">
      <c r="G111" s="579"/>
      <c r="H111" s="575"/>
      <c r="I111" s="579"/>
    </row>
    <row r="112" spans="7:9" ht="19.5" customHeight="1">
      <c r="G112" s="579"/>
      <c r="H112" s="575"/>
      <c r="I112" s="579"/>
    </row>
    <row r="113" spans="7:9" ht="19.5" customHeight="1">
      <c r="G113" s="579"/>
      <c r="H113" s="575"/>
      <c r="I113" s="579"/>
    </row>
    <row r="114" spans="7:9" ht="19.5" customHeight="1">
      <c r="G114" s="579"/>
      <c r="H114" s="575"/>
      <c r="I114" s="579"/>
    </row>
    <row r="115" spans="7:9" ht="19.5" customHeight="1">
      <c r="G115" s="579"/>
      <c r="H115" s="575"/>
      <c r="I115" s="579"/>
    </row>
    <row r="116" spans="7:9" ht="19.5" customHeight="1">
      <c r="G116" s="579"/>
      <c r="H116" s="575"/>
      <c r="I116" s="579"/>
    </row>
    <row r="117" spans="7:9" ht="19.5" customHeight="1">
      <c r="G117" s="579"/>
      <c r="H117" s="575"/>
      <c r="I117" s="579"/>
    </row>
    <row r="118" spans="7:9" ht="19.5" customHeight="1">
      <c r="G118" s="579"/>
      <c r="H118" s="575"/>
      <c r="I118" s="579"/>
    </row>
    <row r="119" spans="7:9" ht="19.5" customHeight="1">
      <c r="G119" s="579"/>
      <c r="H119" s="575"/>
      <c r="I119" s="579"/>
    </row>
    <row r="120" spans="7:9" ht="19.5" customHeight="1">
      <c r="G120" s="579"/>
      <c r="H120" s="575"/>
      <c r="I120" s="579"/>
    </row>
    <row r="121" spans="7:9" ht="19.5" customHeight="1">
      <c r="G121" s="579"/>
      <c r="H121" s="575"/>
      <c r="I121" s="579"/>
    </row>
    <row r="122" spans="7:9" ht="19.5" customHeight="1">
      <c r="G122" s="579"/>
      <c r="H122" s="575"/>
      <c r="I122" s="579"/>
    </row>
    <row r="123" spans="7:9" ht="19.5" customHeight="1">
      <c r="G123" s="579"/>
      <c r="H123" s="575"/>
      <c r="I123" s="579"/>
    </row>
    <row r="124" spans="7:9" ht="19.5" customHeight="1">
      <c r="G124" s="579"/>
      <c r="H124" s="575"/>
      <c r="I124" s="579"/>
    </row>
    <row r="125" spans="7:9" ht="19.5" customHeight="1">
      <c r="G125" s="579"/>
      <c r="H125" s="575"/>
      <c r="I125" s="579"/>
    </row>
    <row r="126" spans="7:9" ht="19.5" customHeight="1">
      <c r="G126" s="579"/>
      <c r="H126" s="575"/>
      <c r="I126" s="579"/>
    </row>
    <row r="127" spans="7:9" ht="19.5" customHeight="1">
      <c r="G127" s="579"/>
      <c r="H127" s="575"/>
      <c r="I127" s="579"/>
    </row>
    <row r="128" spans="7:9" ht="19.5" customHeight="1">
      <c r="G128" s="579"/>
      <c r="H128" s="575"/>
      <c r="I128" s="579"/>
    </row>
    <row r="129" spans="8:9" ht="19.5" customHeight="1">
      <c r="H129" s="575"/>
      <c r="I129" s="579"/>
    </row>
    <row r="130" spans="8:9" ht="19.5" customHeight="1">
      <c r="H130" s="575"/>
      <c r="I130" s="579"/>
    </row>
    <row r="131" spans="8:9" ht="19.5" customHeight="1">
      <c r="H131" s="575"/>
      <c r="I131" s="579"/>
    </row>
    <row r="132" spans="8:9" ht="19.5" customHeight="1">
      <c r="H132" s="575"/>
      <c r="I132" s="579"/>
    </row>
    <row r="133" spans="8:9" ht="19.5" customHeight="1">
      <c r="H133" s="575"/>
      <c r="I133" s="579"/>
    </row>
    <row r="134" spans="8:9" ht="19.5" customHeight="1">
      <c r="H134" s="575"/>
      <c r="I134" s="579"/>
    </row>
    <row r="135" spans="8:9" ht="19.5" customHeight="1">
      <c r="H135" s="575"/>
      <c r="I135" s="579"/>
    </row>
    <row r="136" spans="8:9" ht="19.5" customHeight="1">
      <c r="H136" s="575"/>
      <c r="I136" s="579"/>
    </row>
    <row r="137" spans="8:9" ht="19.5" customHeight="1">
      <c r="H137" s="575"/>
      <c r="I137" s="579"/>
    </row>
    <row r="138" spans="8:9" ht="19.5" customHeight="1">
      <c r="H138" s="575"/>
      <c r="I138" s="579"/>
    </row>
    <row r="139" spans="8:9" ht="19.5" customHeight="1">
      <c r="H139" s="575"/>
      <c r="I139" s="579"/>
    </row>
    <row r="140" spans="8:9" ht="19.5" customHeight="1">
      <c r="H140" s="575"/>
      <c r="I140" s="579"/>
    </row>
    <row r="141" spans="8:9" ht="19.5" customHeight="1">
      <c r="H141" s="575"/>
      <c r="I141" s="579"/>
    </row>
    <row r="142" spans="8:9" ht="19.5" customHeight="1">
      <c r="H142" s="575"/>
      <c r="I142" s="579"/>
    </row>
    <row r="143" spans="8:9" ht="19.5" customHeight="1">
      <c r="H143" s="575"/>
      <c r="I143" s="579"/>
    </row>
    <row r="144" spans="8:9" ht="19.5" customHeight="1">
      <c r="H144" s="575"/>
      <c r="I144" s="579"/>
    </row>
    <row r="145" spans="8:9" ht="19.5" customHeight="1">
      <c r="H145" s="575"/>
      <c r="I145" s="579"/>
    </row>
    <row r="146" spans="8:9" ht="19.5" customHeight="1">
      <c r="H146" s="575"/>
      <c r="I146" s="579"/>
    </row>
    <row r="147" spans="8:9" ht="19.5" customHeight="1">
      <c r="H147" s="575"/>
      <c r="I147" s="579"/>
    </row>
    <row r="148" spans="8:9" ht="19.5" customHeight="1">
      <c r="H148" s="575"/>
      <c r="I148" s="579"/>
    </row>
    <row r="149" spans="8:9" ht="19.5" customHeight="1">
      <c r="H149" s="575"/>
      <c r="I149" s="579"/>
    </row>
    <row r="150" spans="8:9" ht="19.5" customHeight="1">
      <c r="H150" s="575"/>
      <c r="I150" s="579"/>
    </row>
    <row r="151" spans="8:9" ht="19.5" customHeight="1">
      <c r="H151" s="575"/>
      <c r="I151" s="579"/>
    </row>
    <row r="152" spans="8:9" ht="19.5" customHeight="1">
      <c r="H152" s="575"/>
      <c r="I152" s="579"/>
    </row>
    <row r="153" spans="8:9" ht="19.5" customHeight="1">
      <c r="H153" s="575"/>
      <c r="I153" s="579"/>
    </row>
    <row r="154" spans="8:9" ht="19.5" customHeight="1">
      <c r="H154" s="575"/>
      <c r="I154" s="579"/>
    </row>
    <row r="155" spans="8:9" ht="19.5" customHeight="1">
      <c r="H155" s="575"/>
      <c r="I155" s="579"/>
    </row>
    <row r="156" spans="8:9" ht="19.5" customHeight="1">
      <c r="H156" s="575"/>
      <c r="I156" s="579"/>
    </row>
    <row r="157" spans="8:9" ht="19.5" customHeight="1">
      <c r="H157" s="575"/>
      <c r="I157" s="579"/>
    </row>
    <row r="158" spans="8:9" ht="19.5" customHeight="1">
      <c r="H158" s="575"/>
      <c r="I158" s="579"/>
    </row>
    <row r="159" spans="8:9" ht="19.5" customHeight="1">
      <c r="H159" s="575"/>
      <c r="I159" s="579"/>
    </row>
    <row r="160" spans="8:9" ht="19.5" customHeight="1">
      <c r="H160" s="575"/>
      <c r="I160" s="579"/>
    </row>
    <row r="161" spans="8:9" ht="19.5" customHeight="1">
      <c r="H161" s="575"/>
      <c r="I161" s="579"/>
    </row>
    <row r="162" spans="8:9" ht="19.5" customHeight="1">
      <c r="H162" s="575"/>
      <c r="I162" s="579"/>
    </row>
    <row r="163" spans="8:9" ht="19.5" customHeight="1">
      <c r="H163" s="575"/>
      <c r="I163" s="579"/>
    </row>
    <row r="164" spans="8:9" ht="19.5" customHeight="1">
      <c r="H164" s="575"/>
      <c r="I164" s="579"/>
    </row>
    <row r="165" spans="8:9" ht="19.5" customHeight="1">
      <c r="H165" s="575"/>
      <c r="I165" s="579"/>
    </row>
    <row r="166" spans="8:9" ht="19.5" customHeight="1">
      <c r="H166" s="575"/>
      <c r="I166" s="579"/>
    </row>
    <row r="167" spans="8:9" ht="19.5" customHeight="1">
      <c r="H167" s="575"/>
      <c r="I167" s="579"/>
    </row>
    <row r="168" spans="8:9" ht="19.5" customHeight="1">
      <c r="H168" s="575"/>
      <c r="I168" s="579"/>
    </row>
    <row r="169" spans="8:9" ht="19.5" customHeight="1">
      <c r="H169" s="575"/>
      <c r="I169" s="579"/>
    </row>
    <row r="170" spans="8:9" ht="19.5" customHeight="1">
      <c r="H170" s="575"/>
      <c r="I170" s="579"/>
    </row>
    <row r="171" spans="8:9" ht="19.5" customHeight="1">
      <c r="H171" s="575"/>
      <c r="I171" s="579"/>
    </row>
    <row r="172" spans="8:9" ht="19.5" customHeight="1">
      <c r="H172" s="575"/>
      <c r="I172" s="579"/>
    </row>
    <row r="173" spans="8:9" ht="19.5" customHeight="1">
      <c r="H173" s="575"/>
      <c r="I173" s="579"/>
    </row>
    <row r="174" spans="8:9" ht="19.5" customHeight="1">
      <c r="H174" s="575"/>
      <c r="I174" s="579"/>
    </row>
    <row r="175" spans="8:9" ht="19.5" customHeight="1">
      <c r="H175" s="575"/>
      <c r="I175" s="579"/>
    </row>
    <row r="176" spans="8:9" ht="19.5" customHeight="1">
      <c r="H176" s="575"/>
      <c r="I176" s="579"/>
    </row>
    <row r="177" spans="8:9" ht="19.5" customHeight="1">
      <c r="H177" s="575"/>
      <c r="I177" s="579"/>
    </row>
    <row r="178" spans="8:9" ht="19.5" customHeight="1">
      <c r="H178" s="575"/>
      <c r="I178" s="579"/>
    </row>
    <row r="179" spans="8:9" ht="19.5" customHeight="1">
      <c r="H179" s="575"/>
      <c r="I179" s="579"/>
    </row>
    <row r="180" spans="8:9" ht="19.5" customHeight="1">
      <c r="H180" s="575"/>
      <c r="I180" s="579"/>
    </row>
    <row r="181" spans="8:9" ht="19.5" customHeight="1">
      <c r="H181" s="575"/>
      <c r="I181" s="579"/>
    </row>
    <row r="182" spans="8:9" ht="19.5" customHeight="1">
      <c r="H182" s="575"/>
      <c r="I182" s="579"/>
    </row>
    <row r="183" spans="8:9" ht="19.5" customHeight="1">
      <c r="H183" s="575"/>
      <c r="I183" s="579"/>
    </row>
    <row r="184" spans="8:9" ht="19.5" customHeight="1">
      <c r="H184" s="575"/>
      <c r="I184" s="579"/>
    </row>
    <row r="185" spans="8:9" ht="19.5" customHeight="1">
      <c r="H185" s="575"/>
      <c r="I185" s="579"/>
    </row>
    <row r="186" spans="8:9" ht="19.5" customHeight="1">
      <c r="H186" s="575"/>
      <c r="I186" s="579"/>
    </row>
    <row r="187" spans="8:9" ht="19.5" customHeight="1">
      <c r="H187" s="575"/>
      <c r="I187" s="579"/>
    </row>
    <row r="188" spans="8:9" ht="19.5" customHeight="1">
      <c r="H188" s="575"/>
      <c r="I188" s="579"/>
    </row>
    <row r="189" spans="8:9" ht="19.5" customHeight="1">
      <c r="H189" s="575"/>
      <c r="I189" s="579"/>
    </row>
    <row r="190" spans="8:9" ht="19.5" customHeight="1">
      <c r="H190" s="575"/>
      <c r="I190" s="579"/>
    </row>
    <row r="191" spans="8:9" ht="19.5" customHeight="1">
      <c r="H191" s="575"/>
      <c r="I191" s="579"/>
    </row>
    <row r="192" spans="8:9" ht="19.5" customHeight="1">
      <c r="H192" s="575"/>
      <c r="I192" s="579"/>
    </row>
    <row r="193" spans="8:9" ht="19.5" customHeight="1">
      <c r="H193" s="575"/>
      <c r="I193" s="579"/>
    </row>
    <row r="194" spans="8:9" ht="19.5" customHeight="1">
      <c r="H194" s="575"/>
      <c r="I194" s="579"/>
    </row>
    <row r="195" spans="8:9" ht="19.5" customHeight="1">
      <c r="H195" s="575"/>
      <c r="I195" s="579"/>
    </row>
    <row r="196" spans="8:9" ht="19.5" customHeight="1">
      <c r="H196" s="575"/>
      <c r="I196" s="579"/>
    </row>
    <row r="197" spans="8:9" ht="19.5" customHeight="1">
      <c r="H197" s="575"/>
      <c r="I197" s="579"/>
    </row>
    <row r="198" spans="8:9" ht="19.5" customHeight="1">
      <c r="H198" s="575"/>
      <c r="I198" s="579"/>
    </row>
    <row r="199" spans="8:9" ht="19.5" customHeight="1">
      <c r="H199" s="575"/>
      <c r="I199" s="579"/>
    </row>
    <row r="200" spans="8:9" ht="19.5" customHeight="1">
      <c r="H200" s="575"/>
      <c r="I200" s="579"/>
    </row>
    <row r="201" ht="19.5" customHeight="1">
      <c r="H201" s="575"/>
    </row>
    <row r="202" spans="7:10" ht="19.5" customHeight="1">
      <c r="G202" s="579"/>
      <c r="H202" s="575"/>
      <c r="I202" s="579"/>
      <c r="J202" s="579"/>
    </row>
    <row r="203" spans="7:10" ht="19.5" customHeight="1">
      <c r="G203" s="579"/>
      <c r="H203" s="575"/>
      <c r="I203" s="579"/>
      <c r="J203" s="579"/>
    </row>
    <row r="204" spans="7:10" ht="19.5" customHeight="1">
      <c r="G204" s="579"/>
      <c r="H204" s="575"/>
      <c r="I204" s="579"/>
      <c r="J204" s="579"/>
    </row>
    <row r="205" spans="7:10" ht="19.5" customHeight="1">
      <c r="G205" s="579"/>
      <c r="H205" s="575"/>
      <c r="I205" s="579"/>
      <c r="J205" s="579"/>
    </row>
    <row r="206" spans="7:10" ht="19.5" customHeight="1">
      <c r="G206" s="579"/>
      <c r="H206" s="575"/>
      <c r="I206" s="579"/>
      <c r="J206" s="579"/>
    </row>
    <row r="207" spans="7:10" ht="19.5" customHeight="1">
      <c r="G207" s="579"/>
      <c r="H207" s="575"/>
      <c r="I207" s="579"/>
      <c r="J207" s="579"/>
    </row>
    <row r="208" spans="7:10" ht="19.5" customHeight="1">
      <c r="G208" s="579"/>
      <c r="H208" s="575"/>
      <c r="I208" s="579"/>
      <c r="J208" s="579"/>
    </row>
    <row r="209" spans="7:10" ht="19.5" customHeight="1">
      <c r="G209" s="579"/>
      <c r="H209" s="575"/>
      <c r="I209" s="579"/>
      <c r="J209" s="579"/>
    </row>
    <row r="210" spans="7:10" ht="19.5" customHeight="1">
      <c r="G210" s="579"/>
      <c r="H210" s="575"/>
      <c r="I210" s="579"/>
      <c r="J210" s="579"/>
    </row>
    <row r="211" spans="7:10" ht="19.5" customHeight="1">
      <c r="G211" s="579"/>
      <c r="H211" s="575"/>
      <c r="I211" s="579"/>
      <c r="J211" s="579"/>
    </row>
    <row r="212" spans="7:10" ht="19.5" customHeight="1">
      <c r="G212" s="579"/>
      <c r="H212" s="575"/>
      <c r="I212" s="579"/>
      <c r="J212" s="579"/>
    </row>
    <row r="213" spans="7:10" ht="19.5" customHeight="1">
      <c r="G213" s="579"/>
      <c r="H213" s="575"/>
      <c r="I213" s="579"/>
      <c r="J213" s="579"/>
    </row>
    <row r="214" spans="7:10" ht="19.5" customHeight="1">
      <c r="G214" s="579"/>
      <c r="H214" s="575"/>
      <c r="I214" s="579"/>
      <c r="J214" s="579"/>
    </row>
    <row r="215" spans="7:10" ht="19.5" customHeight="1">
      <c r="G215" s="579"/>
      <c r="H215" s="575"/>
      <c r="I215" s="579"/>
      <c r="J215" s="579"/>
    </row>
    <row r="216" spans="7:10" ht="19.5" customHeight="1">
      <c r="G216" s="579"/>
      <c r="H216" s="575"/>
      <c r="I216" s="579"/>
      <c r="J216" s="579"/>
    </row>
    <row r="217" spans="7:10" ht="19.5" customHeight="1">
      <c r="G217" s="579"/>
      <c r="H217" s="575"/>
      <c r="I217" s="579"/>
      <c r="J217" s="579"/>
    </row>
    <row r="218" spans="7:10" ht="19.5" customHeight="1">
      <c r="G218" s="579"/>
      <c r="H218" s="575"/>
      <c r="I218" s="579"/>
      <c r="J218" s="579"/>
    </row>
    <row r="219" spans="7:10" ht="19.5" customHeight="1">
      <c r="G219" s="579"/>
      <c r="H219" s="575"/>
      <c r="I219" s="579"/>
      <c r="J219" s="579"/>
    </row>
    <row r="220" spans="7:10" ht="19.5" customHeight="1">
      <c r="G220" s="579"/>
      <c r="H220" s="575"/>
      <c r="I220" s="579"/>
      <c r="J220" s="579"/>
    </row>
    <row r="221" spans="7:10" ht="19.5" customHeight="1">
      <c r="G221" s="579"/>
      <c r="H221" s="575"/>
      <c r="I221" s="579"/>
      <c r="J221" s="579"/>
    </row>
    <row r="222" spans="7:10" ht="19.5" customHeight="1">
      <c r="G222" s="579"/>
      <c r="H222" s="575"/>
      <c r="I222" s="579"/>
      <c r="J222" s="579"/>
    </row>
    <row r="223" spans="7:10" ht="19.5" customHeight="1">
      <c r="G223" s="579"/>
      <c r="H223" s="575"/>
      <c r="I223" s="579"/>
      <c r="J223" s="579"/>
    </row>
    <row r="224" spans="7:10" ht="19.5" customHeight="1">
      <c r="G224" s="579"/>
      <c r="H224" s="575"/>
      <c r="I224" s="579"/>
      <c r="J224" s="579"/>
    </row>
    <row r="225" spans="7:10" ht="19.5" customHeight="1">
      <c r="G225" s="579"/>
      <c r="H225" s="575"/>
      <c r="I225" s="579"/>
      <c r="J225" s="579"/>
    </row>
    <row r="226" spans="7:10" ht="19.5" customHeight="1">
      <c r="G226" s="579"/>
      <c r="H226" s="575"/>
      <c r="I226" s="579"/>
      <c r="J226" s="579"/>
    </row>
    <row r="227" spans="7:10" ht="19.5" customHeight="1">
      <c r="G227" s="579"/>
      <c r="H227" s="575"/>
      <c r="I227" s="579"/>
      <c r="J227" s="579"/>
    </row>
    <row r="228" spans="7:10" ht="19.5" customHeight="1">
      <c r="G228" s="579"/>
      <c r="H228" s="575"/>
      <c r="I228" s="579"/>
      <c r="J228" s="579"/>
    </row>
    <row r="229" spans="7:10" ht="19.5" customHeight="1">
      <c r="G229" s="579"/>
      <c r="H229" s="575"/>
      <c r="I229" s="579"/>
      <c r="J229" s="579"/>
    </row>
    <row r="230" spans="7:10" ht="19.5" customHeight="1">
      <c r="G230" s="579"/>
      <c r="H230" s="575"/>
      <c r="I230" s="579"/>
      <c r="J230" s="579"/>
    </row>
    <row r="231" spans="7:10" ht="19.5" customHeight="1">
      <c r="G231" s="579"/>
      <c r="H231" s="575"/>
      <c r="I231" s="579"/>
      <c r="J231" s="579"/>
    </row>
    <row r="232" spans="7:10" ht="19.5" customHeight="1">
      <c r="G232" s="579"/>
      <c r="H232" s="575"/>
      <c r="I232" s="579"/>
      <c r="J232" s="579"/>
    </row>
    <row r="233" spans="7:10" ht="19.5" customHeight="1">
      <c r="G233" s="579"/>
      <c r="H233" s="575"/>
      <c r="I233" s="579"/>
      <c r="J233" s="579"/>
    </row>
    <row r="234" spans="7:10" ht="19.5" customHeight="1">
      <c r="G234" s="579"/>
      <c r="H234" s="575"/>
      <c r="I234" s="579"/>
      <c r="J234" s="579"/>
    </row>
    <row r="235" spans="7:10" ht="19.5" customHeight="1">
      <c r="G235" s="579"/>
      <c r="H235" s="575"/>
      <c r="I235" s="579"/>
      <c r="J235" s="579"/>
    </row>
    <row r="236" spans="7:10" ht="19.5" customHeight="1">
      <c r="G236" s="579"/>
      <c r="H236" s="575"/>
      <c r="I236" s="579"/>
      <c r="J236" s="579"/>
    </row>
    <row r="237" spans="7:10" ht="19.5" customHeight="1">
      <c r="G237" s="579"/>
      <c r="H237" s="575"/>
      <c r="I237" s="579"/>
      <c r="J237" s="579"/>
    </row>
    <row r="238" spans="7:10" ht="19.5" customHeight="1">
      <c r="G238" s="579"/>
      <c r="H238" s="575"/>
      <c r="I238" s="579"/>
      <c r="J238" s="579"/>
    </row>
    <row r="239" spans="7:10" ht="19.5" customHeight="1">
      <c r="G239" s="579"/>
      <c r="H239" s="575"/>
      <c r="I239" s="579"/>
      <c r="J239" s="579"/>
    </row>
    <row r="240" spans="7:10" ht="19.5" customHeight="1">
      <c r="G240" s="579"/>
      <c r="H240" s="575"/>
      <c r="I240" s="579"/>
      <c r="J240" s="579"/>
    </row>
    <row r="241" spans="7:10" ht="19.5" customHeight="1">
      <c r="G241" s="579"/>
      <c r="H241" s="575"/>
      <c r="I241" s="579"/>
      <c r="J241" s="579"/>
    </row>
    <row r="242" spans="7:10" ht="19.5" customHeight="1">
      <c r="G242" s="579"/>
      <c r="H242" s="575"/>
      <c r="I242" s="579"/>
      <c r="J242" s="579"/>
    </row>
    <row r="243" spans="7:10" ht="19.5" customHeight="1">
      <c r="G243" s="579"/>
      <c r="H243" s="575"/>
      <c r="I243" s="579"/>
      <c r="J243" s="579"/>
    </row>
    <row r="244" spans="7:10" ht="19.5" customHeight="1">
      <c r="G244" s="579"/>
      <c r="H244" s="575"/>
      <c r="I244" s="579"/>
      <c r="J244" s="579"/>
    </row>
    <row r="245" spans="7:10" ht="19.5" customHeight="1">
      <c r="G245" s="579"/>
      <c r="H245" s="575"/>
      <c r="I245" s="579"/>
      <c r="J245" s="579"/>
    </row>
    <row r="246" spans="7:10" ht="19.5" customHeight="1">
      <c r="G246" s="579"/>
      <c r="H246" s="575"/>
      <c r="I246" s="579"/>
      <c r="J246" s="579"/>
    </row>
    <row r="247" spans="7:10" ht="19.5" customHeight="1">
      <c r="G247" s="579"/>
      <c r="H247" s="575"/>
      <c r="I247" s="579"/>
      <c r="J247" s="579"/>
    </row>
    <row r="248" spans="7:10" ht="19.5" customHeight="1">
      <c r="G248" s="579"/>
      <c r="H248" s="575"/>
      <c r="I248" s="579"/>
      <c r="J248" s="579"/>
    </row>
    <row r="249" spans="7:10" ht="19.5" customHeight="1">
      <c r="G249" s="579"/>
      <c r="H249" s="575"/>
      <c r="I249" s="579"/>
      <c r="J249" s="579"/>
    </row>
    <row r="250" spans="7:10" ht="19.5" customHeight="1">
      <c r="G250" s="579"/>
      <c r="H250" s="575"/>
      <c r="I250" s="579"/>
      <c r="J250" s="579"/>
    </row>
    <row r="251" spans="7:10" ht="19.5" customHeight="1">
      <c r="G251" s="579"/>
      <c r="H251" s="575"/>
      <c r="I251" s="579"/>
      <c r="J251" s="579"/>
    </row>
    <row r="252" spans="7:10" ht="19.5" customHeight="1">
      <c r="G252" s="579"/>
      <c r="H252" s="575"/>
      <c r="I252" s="579"/>
      <c r="J252" s="579"/>
    </row>
    <row r="253" spans="7:10" ht="19.5" customHeight="1">
      <c r="G253" s="579"/>
      <c r="H253" s="575"/>
      <c r="I253" s="579"/>
      <c r="J253" s="579"/>
    </row>
  </sheetData>
  <sheetProtection/>
  <mergeCells count="9">
    <mergeCell ref="A2:J2"/>
    <mergeCell ref="B3:D3"/>
    <mergeCell ref="H3:J3"/>
    <mergeCell ref="C4:D4"/>
    <mergeCell ref="E4:G4"/>
    <mergeCell ref="H4:I4"/>
    <mergeCell ref="A4:A5"/>
    <mergeCell ref="B4:B5"/>
    <mergeCell ref="J4:J5"/>
  </mergeCells>
  <printOptions/>
  <pageMargins left="0.7479166666666667" right="0.7479166666666667" top="0.9840277777777777" bottom="0.9840277777777777" header="0.5118055555555555" footer="0.5118055555555555"/>
  <pageSetup horizontalDpi="600" verticalDpi="600" orientation="landscape" paperSize="9" scale="85"/>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V121"/>
  <sheetViews>
    <sheetView workbookViewId="0" topLeftCell="A1">
      <pane ySplit="6" topLeftCell="A41" activePane="bottomLeft" state="frozen"/>
      <selection pane="bottomLeft" activeCell="A2" sqref="A2:P2"/>
    </sheetView>
  </sheetViews>
  <sheetFormatPr defaultColWidth="12" defaultRowHeight="19.5" customHeight="1"/>
  <cols>
    <col min="1" max="1" width="22.5" style="388" customWidth="1"/>
    <col min="2" max="2" width="14.33203125" style="389" customWidth="1"/>
    <col min="3" max="3" width="14.16015625" style="390" customWidth="1"/>
    <col min="4" max="4" width="17.16015625" style="390" customWidth="1"/>
    <col min="5" max="5" width="17.16015625" style="391" customWidth="1"/>
    <col min="6" max="6" width="15" style="391" customWidth="1"/>
    <col min="7" max="7" width="19.83203125" style="392" customWidth="1"/>
    <col min="8" max="8" width="16.33203125" style="393" customWidth="1"/>
    <col min="9" max="9" width="11.5" style="393" customWidth="1"/>
    <col min="10" max="10" width="14.33203125" style="393" customWidth="1"/>
    <col min="11" max="11" width="16.33203125" style="394" customWidth="1"/>
    <col min="12" max="12" width="16.33203125" style="391" customWidth="1"/>
    <col min="13" max="13" width="15.33203125" style="395" customWidth="1"/>
    <col min="14" max="14" width="15.33203125" style="393" customWidth="1"/>
    <col min="15" max="15" width="14.66015625" style="396" customWidth="1"/>
    <col min="16" max="16" width="16.66015625" style="397" customWidth="1"/>
    <col min="17" max="17" width="43.83203125" style="385" customWidth="1"/>
    <col min="18" max="18" width="13" style="385" bestFit="1" customWidth="1"/>
    <col min="19" max="248" width="12" style="385" customWidth="1"/>
    <col min="249" max="249" width="9.33203125" style="0" customWidth="1"/>
    <col min="250" max="16384" width="12" style="385" customWidth="1"/>
  </cols>
  <sheetData>
    <row r="1" spans="1:16" s="383" customFormat="1" ht="21" customHeight="1">
      <c r="A1" s="398" t="s">
        <v>71</v>
      </c>
      <c r="B1" s="399"/>
      <c r="C1" s="400"/>
      <c r="D1" s="400"/>
      <c r="E1" s="465"/>
      <c r="F1" s="465"/>
      <c r="G1" s="466"/>
      <c r="H1" s="467"/>
      <c r="I1" s="467"/>
      <c r="J1" s="467"/>
      <c r="K1" s="495"/>
      <c r="L1" s="465"/>
      <c r="M1" s="516"/>
      <c r="N1" s="467"/>
      <c r="O1" s="517"/>
      <c r="P1" s="518"/>
    </row>
    <row r="2" spans="1:16" s="383" customFormat="1" ht="30" customHeight="1">
      <c r="A2" s="401" t="s">
        <v>72</v>
      </c>
      <c r="B2" s="401"/>
      <c r="C2" s="402"/>
      <c r="D2" s="402"/>
      <c r="E2" s="401"/>
      <c r="F2" s="401"/>
      <c r="G2" s="401"/>
      <c r="H2" s="401"/>
      <c r="I2" s="401"/>
      <c r="J2" s="401"/>
      <c r="K2" s="401"/>
      <c r="L2" s="401"/>
      <c r="M2" s="401"/>
      <c r="N2" s="401"/>
      <c r="O2" s="401"/>
      <c r="P2" s="401"/>
    </row>
    <row r="3" spans="1:16" s="384" customFormat="1" ht="20.25" customHeight="1">
      <c r="A3" s="403" t="s">
        <v>73</v>
      </c>
      <c r="B3" s="403"/>
      <c r="C3" s="404"/>
      <c r="D3" s="404"/>
      <c r="E3" s="468"/>
      <c r="F3" s="468"/>
      <c r="G3" s="469"/>
      <c r="H3" s="470"/>
      <c r="I3" s="496"/>
      <c r="J3" s="496"/>
      <c r="K3" s="497"/>
      <c r="L3" s="498"/>
      <c r="M3" s="519" t="s">
        <v>74</v>
      </c>
      <c r="N3" s="520"/>
      <c r="O3" s="521"/>
      <c r="P3" s="522"/>
    </row>
    <row r="4" spans="1:16" s="384" customFormat="1" ht="20.25" customHeight="1">
      <c r="A4" s="405" t="s">
        <v>75</v>
      </c>
      <c r="B4" s="406" t="s">
        <v>76</v>
      </c>
      <c r="C4" s="407" t="s">
        <v>77</v>
      </c>
      <c r="D4" s="408" t="s">
        <v>78</v>
      </c>
      <c r="E4" s="471" t="s">
        <v>79</v>
      </c>
      <c r="F4" s="471" t="s">
        <v>80</v>
      </c>
      <c r="G4" s="472" t="s">
        <v>75</v>
      </c>
      <c r="H4" s="473" t="s">
        <v>81</v>
      </c>
      <c r="I4" s="499" t="s">
        <v>82</v>
      </c>
      <c r="J4" s="499"/>
      <c r="K4" s="500"/>
      <c r="L4" s="499"/>
      <c r="M4" s="523" t="s">
        <v>83</v>
      </c>
      <c r="N4" s="524"/>
      <c r="O4" s="471"/>
      <c r="P4" s="525" t="s">
        <v>84</v>
      </c>
    </row>
    <row r="5" spans="1:16" ht="18.75" customHeight="1">
      <c r="A5" s="405"/>
      <c r="B5" s="406"/>
      <c r="C5" s="409"/>
      <c r="D5" s="410"/>
      <c r="E5" s="474"/>
      <c r="F5" s="474"/>
      <c r="G5" s="472"/>
      <c r="H5" s="473"/>
      <c r="I5" s="501" t="s">
        <v>10</v>
      </c>
      <c r="J5" s="501" t="s">
        <v>85</v>
      </c>
      <c r="K5" s="502" t="s">
        <v>12</v>
      </c>
      <c r="L5" s="503" t="s">
        <v>13</v>
      </c>
      <c r="M5" s="526" t="s">
        <v>10</v>
      </c>
      <c r="N5" s="527" t="s">
        <v>86</v>
      </c>
      <c r="O5" s="528" t="s">
        <v>87</v>
      </c>
      <c r="P5" s="525"/>
    </row>
    <row r="6" spans="1:16" ht="27" customHeight="1">
      <c r="A6" s="405"/>
      <c r="B6" s="406"/>
      <c r="C6" s="409"/>
      <c r="D6" s="410"/>
      <c r="E6" s="471"/>
      <c r="F6" s="471"/>
      <c r="G6" s="472"/>
      <c r="H6" s="473"/>
      <c r="I6" s="501"/>
      <c r="J6" s="501"/>
      <c r="K6" s="502"/>
      <c r="L6" s="503"/>
      <c r="M6" s="529"/>
      <c r="N6" s="527"/>
      <c r="O6" s="530"/>
      <c r="P6" s="525"/>
    </row>
    <row r="7" spans="1:16" ht="34.5" customHeight="1">
      <c r="A7" s="411" t="s">
        <v>19</v>
      </c>
      <c r="B7" s="412">
        <v>6307</v>
      </c>
      <c r="C7" s="413">
        <v>7457</v>
      </c>
      <c r="D7" s="414">
        <v>8272</v>
      </c>
      <c r="E7" s="475">
        <f>(D7-B7)/B7*100</f>
        <v>31.15585856984303</v>
      </c>
      <c r="F7" s="475">
        <f>D7/C7*100</f>
        <v>110.92932814804881</v>
      </c>
      <c r="G7" s="476" t="s">
        <v>88</v>
      </c>
      <c r="H7" s="477">
        <v>18657</v>
      </c>
      <c r="I7" s="504">
        <v>16983</v>
      </c>
      <c r="J7" s="504">
        <v>16515</v>
      </c>
      <c r="K7" s="505">
        <f>(I7-J7)/J7*100</f>
        <v>2.833787465940054</v>
      </c>
      <c r="L7" s="506">
        <f aca="true" t="shared" si="0" ref="L7:L20">I7/H7*100</f>
        <v>91.02749638205499</v>
      </c>
      <c r="M7" s="478">
        <v>18912</v>
      </c>
      <c r="N7" s="504">
        <v>21234</v>
      </c>
      <c r="O7" s="531">
        <f>(M7-N7)/N7*100</f>
        <v>-10.935292455495903</v>
      </c>
      <c r="P7" s="532">
        <f>M7/H7*100</f>
        <v>101.36677922495578</v>
      </c>
    </row>
    <row r="8" spans="1:16" ht="30" customHeight="1">
      <c r="A8" s="411" t="s">
        <v>20</v>
      </c>
      <c r="B8" s="412">
        <v>1256</v>
      </c>
      <c r="C8" s="415">
        <v>1200</v>
      </c>
      <c r="D8" s="416">
        <v>1310.3999999999999</v>
      </c>
      <c r="E8" s="475">
        <f aca="true" t="shared" si="1" ref="E8:E20">(D8-B8)/B8*100</f>
        <v>4.331210191082792</v>
      </c>
      <c r="F8" s="475">
        <f aca="true" t="shared" si="2" ref="F8:F39">D8/C8*100</f>
        <v>109.19999999999999</v>
      </c>
      <c r="G8" s="476" t="s">
        <v>89</v>
      </c>
      <c r="H8" s="477">
        <v>181</v>
      </c>
      <c r="I8" s="504">
        <v>211</v>
      </c>
      <c r="J8" s="504">
        <v>212</v>
      </c>
      <c r="K8" s="505">
        <f aca="true" t="shared" si="3" ref="K8:K33">(I8-J8)/J8*100</f>
        <v>-0.4716981132075472</v>
      </c>
      <c r="L8" s="506">
        <f t="shared" si="0"/>
        <v>116.57458563535911</v>
      </c>
      <c r="M8" s="478">
        <v>271</v>
      </c>
      <c r="N8" s="478">
        <v>265</v>
      </c>
      <c r="O8" s="531">
        <f aca="true" t="shared" si="4" ref="O8:O36">(M8-N8)/N8*100</f>
        <v>2.2641509433962264</v>
      </c>
      <c r="P8" s="532">
        <f aca="true" t="shared" si="5" ref="P8:P15">M8/H8*100</f>
        <v>149.72375690607734</v>
      </c>
    </row>
    <row r="9" spans="1:16" ht="30" customHeight="1">
      <c r="A9" s="417" t="s">
        <v>21</v>
      </c>
      <c r="B9" s="412">
        <v>501</v>
      </c>
      <c r="C9" s="415">
        <v>431</v>
      </c>
      <c r="D9" s="415">
        <v>412</v>
      </c>
      <c r="E9" s="475">
        <f t="shared" si="1"/>
        <v>-17.764471057884233</v>
      </c>
      <c r="F9" s="475">
        <f t="shared" si="2"/>
        <v>95.59164733178655</v>
      </c>
      <c r="G9" s="476" t="s">
        <v>90</v>
      </c>
      <c r="H9" s="477">
        <v>7746</v>
      </c>
      <c r="I9" s="504">
        <v>6579</v>
      </c>
      <c r="J9" s="504">
        <v>6213</v>
      </c>
      <c r="K9" s="505">
        <f t="shared" si="3"/>
        <v>5.89087397392564</v>
      </c>
      <c r="L9" s="506">
        <f t="shared" si="0"/>
        <v>84.93415956622773</v>
      </c>
      <c r="M9" s="478">
        <v>7580</v>
      </c>
      <c r="N9" s="504">
        <v>7911</v>
      </c>
      <c r="O9" s="531">
        <f t="shared" si="4"/>
        <v>-4.184047528757427</v>
      </c>
      <c r="P9" s="532">
        <f t="shared" si="5"/>
        <v>97.8569584301575</v>
      </c>
    </row>
    <row r="10" spans="1:16" ht="30" customHeight="1">
      <c r="A10" s="411" t="s">
        <v>22</v>
      </c>
      <c r="B10" s="412"/>
      <c r="C10" s="415"/>
      <c r="D10" s="415">
        <v>-16</v>
      </c>
      <c r="E10" s="475"/>
      <c r="F10" s="475"/>
      <c r="G10" s="476" t="s">
        <v>91</v>
      </c>
      <c r="H10" s="477">
        <v>44531</v>
      </c>
      <c r="I10" s="504">
        <v>38875</v>
      </c>
      <c r="J10" s="504">
        <v>41158</v>
      </c>
      <c r="K10" s="505">
        <f t="shared" si="3"/>
        <v>-5.5469167598036835</v>
      </c>
      <c r="L10" s="506">
        <f t="shared" si="0"/>
        <v>87.2987357122005</v>
      </c>
      <c r="M10" s="478">
        <v>47957</v>
      </c>
      <c r="N10" s="504">
        <v>54346</v>
      </c>
      <c r="O10" s="531">
        <f t="shared" si="4"/>
        <v>-11.756155006808228</v>
      </c>
      <c r="P10" s="532">
        <f t="shared" si="5"/>
        <v>107.69351687588423</v>
      </c>
    </row>
    <row r="11" spans="1:16" s="385" customFormat="1" ht="30" customHeight="1">
      <c r="A11" s="417" t="s">
        <v>23</v>
      </c>
      <c r="B11" s="412">
        <v>393</v>
      </c>
      <c r="C11" s="418">
        <v>300</v>
      </c>
      <c r="D11" s="419">
        <v>741</v>
      </c>
      <c r="E11" s="475">
        <f t="shared" si="1"/>
        <v>88.54961832061069</v>
      </c>
      <c r="F11" s="475">
        <f t="shared" si="2"/>
        <v>247.00000000000003</v>
      </c>
      <c r="G11" s="476" t="s">
        <v>92</v>
      </c>
      <c r="H11" s="478">
        <v>77</v>
      </c>
      <c r="I11" s="504">
        <v>65</v>
      </c>
      <c r="J11" s="504">
        <v>94</v>
      </c>
      <c r="K11" s="505">
        <f t="shared" si="3"/>
        <v>-30.851063829787233</v>
      </c>
      <c r="L11" s="506">
        <f t="shared" si="0"/>
        <v>84.4155844155844</v>
      </c>
      <c r="M11" s="478">
        <v>71</v>
      </c>
      <c r="N11" s="478">
        <v>108</v>
      </c>
      <c r="O11" s="531">
        <f t="shared" si="4"/>
        <v>-34.25925925925926</v>
      </c>
      <c r="P11" s="532">
        <f t="shared" si="5"/>
        <v>92.20779220779221</v>
      </c>
    </row>
    <row r="12" spans="1:16" ht="30" customHeight="1">
      <c r="A12" s="420" t="s">
        <v>24</v>
      </c>
      <c r="B12" s="412">
        <v>1133</v>
      </c>
      <c r="C12" s="416">
        <v>1200</v>
      </c>
      <c r="D12" s="415">
        <v>1215</v>
      </c>
      <c r="E12" s="475">
        <f t="shared" si="1"/>
        <v>7.237422771403354</v>
      </c>
      <c r="F12" s="475">
        <f t="shared" si="2"/>
        <v>101.25</v>
      </c>
      <c r="G12" s="476" t="s">
        <v>93</v>
      </c>
      <c r="H12" s="478">
        <v>1498</v>
      </c>
      <c r="I12" s="504">
        <v>1261</v>
      </c>
      <c r="J12" s="504">
        <v>2265</v>
      </c>
      <c r="K12" s="505">
        <f t="shared" si="3"/>
        <v>-44.326710816777044</v>
      </c>
      <c r="L12" s="506">
        <f t="shared" si="0"/>
        <v>84.17890520694259</v>
      </c>
      <c r="M12" s="478">
        <v>1605</v>
      </c>
      <c r="N12" s="478">
        <v>4049</v>
      </c>
      <c r="O12" s="531">
        <f t="shared" si="4"/>
        <v>-60.360582859965426</v>
      </c>
      <c r="P12" s="532">
        <f t="shared" si="5"/>
        <v>107.14285714285714</v>
      </c>
    </row>
    <row r="13" spans="1:16" ht="30" customHeight="1">
      <c r="A13" s="421" t="s">
        <v>25</v>
      </c>
      <c r="B13" s="412">
        <v>650</v>
      </c>
      <c r="C13" s="422">
        <v>650</v>
      </c>
      <c r="D13" s="423">
        <v>660</v>
      </c>
      <c r="E13" s="475">
        <f t="shared" si="1"/>
        <v>1.5384615384615385</v>
      </c>
      <c r="F13" s="475">
        <f t="shared" si="2"/>
        <v>101.53846153846153</v>
      </c>
      <c r="G13" s="476" t="s">
        <v>94</v>
      </c>
      <c r="H13" s="477">
        <v>47516</v>
      </c>
      <c r="I13" s="504">
        <v>39851</v>
      </c>
      <c r="J13" s="504">
        <v>42719</v>
      </c>
      <c r="K13" s="505">
        <f t="shared" si="3"/>
        <v>-6.713640300568834</v>
      </c>
      <c r="L13" s="506">
        <f t="shared" si="0"/>
        <v>83.86859163229228</v>
      </c>
      <c r="M13" s="533">
        <v>43441</v>
      </c>
      <c r="N13" s="478">
        <v>49271</v>
      </c>
      <c r="O13" s="531">
        <f t="shared" si="4"/>
        <v>-11.832518114103632</v>
      </c>
      <c r="P13" s="532">
        <f t="shared" si="5"/>
        <v>91.42394140920953</v>
      </c>
    </row>
    <row r="14" spans="1:16" ht="30" customHeight="1">
      <c r="A14" s="424" t="s">
        <v>26</v>
      </c>
      <c r="B14" s="412">
        <v>376</v>
      </c>
      <c r="C14" s="422">
        <v>420</v>
      </c>
      <c r="D14" s="425">
        <v>402</v>
      </c>
      <c r="E14" s="475">
        <f t="shared" si="1"/>
        <v>6.914893617021277</v>
      </c>
      <c r="F14" s="475">
        <f t="shared" si="2"/>
        <v>95.71428571428572</v>
      </c>
      <c r="G14" s="476" t="s">
        <v>95</v>
      </c>
      <c r="H14" s="477">
        <v>20653</v>
      </c>
      <c r="I14" s="504">
        <v>18516</v>
      </c>
      <c r="J14" s="504">
        <v>30409</v>
      </c>
      <c r="K14" s="505">
        <f t="shared" si="3"/>
        <v>-39.110131868854616</v>
      </c>
      <c r="L14" s="506">
        <f t="shared" si="0"/>
        <v>89.65283493923401</v>
      </c>
      <c r="M14" s="478">
        <v>23262</v>
      </c>
      <c r="N14" s="504">
        <v>35309</v>
      </c>
      <c r="O14" s="531">
        <f t="shared" si="4"/>
        <v>-34.1187799144694</v>
      </c>
      <c r="P14" s="532">
        <f t="shared" si="5"/>
        <v>112.63254732968575</v>
      </c>
    </row>
    <row r="15" spans="1:16" ht="30" customHeight="1">
      <c r="A15" s="426" t="s">
        <v>27</v>
      </c>
      <c r="B15" s="412">
        <v>378</v>
      </c>
      <c r="C15" s="422">
        <v>350</v>
      </c>
      <c r="D15" s="425">
        <v>438</v>
      </c>
      <c r="E15" s="475">
        <f t="shared" si="1"/>
        <v>15.873015873015872</v>
      </c>
      <c r="F15" s="475">
        <f t="shared" si="2"/>
        <v>125.14285714285714</v>
      </c>
      <c r="G15" s="476" t="s">
        <v>96</v>
      </c>
      <c r="H15" s="477">
        <v>2866</v>
      </c>
      <c r="I15" s="504">
        <v>738</v>
      </c>
      <c r="J15" s="504">
        <v>1696</v>
      </c>
      <c r="K15" s="505">
        <f t="shared" si="3"/>
        <v>-56.485849056603776</v>
      </c>
      <c r="L15" s="506">
        <f t="shared" si="0"/>
        <v>25.75017445917655</v>
      </c>
      <c r="M15" s="478">
        <v>989</v>
      </c>
      <c r="N15" s="504">
        <v>6706</v>
      </c>
      <c r="O15" s="531">
        <f t="shared" si="4"/>
        <v>-85.2520131225768</v>
      </c>
      <c r="P15" s="532">
        <f t="shared" si="5"/>
        <v>34.508025122121424</v>
      </c>
    </row>
    <row r="16" spans="1:16" ht="30" customHeight="1">
      <c r="A16" s="421" t="s">
        <v>28</v>
      </c>
      <c r="B16" s="412">
        <v>1855</v>
      </c>
      <c r="C16" s="418">
        <v>1810</v>
      </c>
      <c r="D16" s="419">
        <v>1276</v>
      </c>
      <c r="E16" s="475">
        <f t="shared" si="1"/>
        <v>-31.212938005390832</v>
      </c>
      <c r="F16" s="475">
        <f t="shared" si="2"/>
        <v>70.49723756906077</v>
      </c>
      <c r="G16" s="476" t="s">
        <v>97</v>
      </c>
      <c r="H16" s="477">
        <v>2528</v>
      </c>
      <c r="I16" s="504">
        <v>28599</v>
      </c>
      <c r="J16" s="504">
        <v>9841</v>
      </c>
      <c r="K16" s="505">
        <f t="shared" si="3"/>
        <v>190.61071029366934</v>
      </c>
      <c r="L16" s="506">
        <f t="shared" si="0"/>
        <v>1131.2895569620252</v>
      </c>
      <c r="M16" s="478">
        <f>12600+2093</f>
        <v>14693</v>
      </c>
      <c r="N16" s="504">
        <v>3504</v>
      </c>
      <c r="O16" s="531">
        <f t="shared" si="4"/>
        <v>319.32077625570776</v>
      </c>
      <c r="P16" s="532">
        <f aca="true" t="shared" si="6" ref="P16:P36">M16/H16*100</f>
        <v>581.2104430379746</v>
      </c>
    </row>
    <row r="17" spans="1:16" ht="30" customHeight="1">
      <c r="A17" s="424" t="s">
        <v>29</v>
      </c>
      <c r="B17" s="412">
        <v>743</v>
      </c>
      <c r="C17" s="419">
        <v>750</v>
      </c>
      <c r="D17" s="427">
        <v>741</v>
      </c>
      <c r="E17" s="475">
        <f t="shared" si="1"/>
        <v>-0.2691790040376851</v>
      </c>
      <c r="F17" s="475">
        <f t="shared" si="2"/>
        <v>98.8</v>
      </c>
      <c r="G17" s="476" t="s">
        <v>98</v>
      </c>
      <c r="H17" s="478">
        <v>43142</v>
      </c>
      <c r="I17" s="504">
        <v>55100</v>
      </c>
      <c r="J17" s="504">
        <v>69290</v>
      </c>
      <c r="K17" s="505">
        <f t="shared" si="3"/>
        <v>-20.479145619858567</v>
      </c>
      <c r="L17" s="506">
        <f t="shared" si="0"/>
        <v>127.71776922720319</v>
      </c>
      <c r="M17" s="534">
        <f>67909-2093-872</f>
        <v>64944</v>
      </c>
      <c r="N17" s="504">
        <v>86875</v>
      </c>
      <c r="O17" s="531">
        <f t="shared" si="4"/>
        <v>-25.24431654676259</v>
      </c>
      <c r="P17" s="532">
        <f t="shared" si="6"/>
        <v>150.53544110147882</v>
      </c>
    </row>
    <row r="18" spans="1:16" s="385" customFormat="1" ht="30" customHeight="1">
      <c r="A18" s="411" t="s">
        <v>30</v>
      </c>
      <c r="B18" s="412">
        <v>1991</v>
      </c>
      <c r="C18" s="419">
        <v>1000</v>
      </c>
      <c r="D18" s="419">
        <v>6</v>
      </c>
      <c r="E18" s="475">
        <f t="shared" si="1"/>
        <v>-99.69864389753893</v>
      </c>
      <c r="F18" s="475">
        <f t="shared" si="2"/>
        <v>0.6</v>
      </c>
      <c r="G18" s="476" t="s">
        <v>99</v>
      </c>
      <c r="H18" s="478">
        <v>3080</v>
      </c>
      <c r="I18" s="504">
        <v>7365</v>
      </c>
      <c r="J18" s="504">
        <v>4144</v>
      </c>
      <c r="K18" s="505">
        <f t="shared" si="3"/>
        <v>77.72683397683397</v>
      </c>
      <c r="L18" s="506">
        <f t="shared" si="0"/>
        <v>239.12337662337663</v>
      </c>
      <c r="M18" s="534">
        <v>9180</v>
      </c>
      <c r="N18" s="504">
        <v>11348</v>
      </c>
      <c r="O18" s="531">
        <f t="shared" si="4"/>
        <v>-19.104688050757844</v>
      </c>
      <c r="P18" s="532">
        <f t="shared" si="6"/>
        <v>298.05194805194805</v>
      </c>
    </row>
    <row r="19" spans="1:16" ht="30" customHeight="1">
      <c r="A19" s="411" t="s">
        <v>31</v>
      </c>
      <c r="B19" s="412">
        <v>2205</v>
      </c>
      <c r="C19" s="419">
        <v>2300</v>
      </c>
      <c r="D19" s="419">
        <v>2295</v>
      </c>
      <c r="E19" s="475">
        <f t="shared" si="1"/>
        <v>4.081632653061225</v>
      </c>
      <c r="F19" s="475">
        <f t="shared" si="2"/>
        <v>99.78260869565217</v>
      </c>
      <c r="G19" s="476" t="s">
        <v>100</v>
      </c>
      <c r="H19" s="477">
        <v>1883</v>
      </c>
      <c r="I19" s="504">
        <v>677</v>
      </c>
      <c r="J19" s="504">
        <v>1095</v>
      </c>
      <c r="K19" s="505">
        <f t="shared" si="3"/>
        <v>-38.173515981735164</v>
      </c>
      <c r="L19" s="506">
        <f t="shared" si="0"/>
        <v>35.95326606479023</v>
      </c>
      <c r="M19" s="534">
        <f>834+872</f>
        <v>1706</v>
      </c>
      <c r="N19" s="504">
        <v>1603</v>
      </c>
      <c r="O19" s="531">
        <f t="shared" si="4"/>
        <v>6.4254522769806615</v>
      </c>
      <c r="P19" s="532">
        <f t="shared" si="6"/>
        <v>90.60010621348911</v>
      </c>
    </row>
    <row r="20" spans="1:16" ht="30" customHeight="1">
      <c r="A20" s="428" t="s">
        <v>101</v>
      </c>
      <c r="B20" s="412">
        <v>58</v>
      </c>
      <c r="C20" s="429">
        <v>63</v>
      </c>
      <c r="D20" s="429">
        <v>151.89999999999998</v>
      </c>
      <c r="E20" s="475">
        <f t="shared" si="1"/>
        <v>161.89655172413788</v>
      </c>
      <c r="F20" s="475">
        <f t="shared" si="2"/>
        <v>241.11111111111106</v>
      </c>
      <c r="G20" s="479" t="s">
        <v>102</v>
      </c>
      <c r="H20" s="478">
        <v>2018</v>
      </c>
      <c r="I20" s="504">
        <v>842</v>
      </c>
      <c r="J20" s="504">
        <v>843</v>
      </c>
      <c r="K20" s="505">
        <f t="shared" si="3"/>
        <v>-0.11862396204033215</v>
      </c>
      <c r="L20" s="506">
        <f t="shared" si="0"/>
        <v>41.72447968285431</v>
      </c>
      <c r="M20" s="478">
        <v>1344</v>
      </c>
      <c r="N20" s="504">
        <v>1944</v>
      </c>
      <c r="O20" s="531">
        <f t="shared" si="4"/>
        <v>-30.864197530864196</v>
      </c>
      <c r="P20" s="532">
        <f t="shared" si="6"/>
        <v>66.6005946481665</v>
      </c>
    </row>
    <row r="21" spans="1:16" ht="30" customHeight="1">
      <c r="A21" s="430" t="s">
        <v>103</v>
      </c>
      <c r="B21" s="412"/>
      <c r="C21" s="431"/>
      <c r="D21" s="431"/>
      <c r="E21" s="475"/>
      <c r="F21" s="475"/>
      <c r="G21" s="479" t="s">
        <v>104</v>
      </c>
      <c r="H21" s="478"/>
      <c r="I21" s="504">
        <v>865</v>
      </c>
      <c r="J21" s="504"/>
      <c r="K21" s="505" t="e">
        <f t="shared" si="3"/>
        <v>#DIV/0!</v>
      </c>
      <c r="L21" s="506"/>
      <c r="M21" s="478">
        <v>1458</v>
      </c>
      <c r="N21" s="478">
        <v>25</v>
      </c>
      <c r="O21" s="531">
        <f t="shared" si="4"/>
        <v>5732</v>
      </c>
      <c r="P21" s="532"/>
    </row>
    <row r="22" spans="1:16" ht="30" customHeight="1">
      <c r="A22" s="432" t="s">
        <v>105</v>
      </c>
      <c r="B22" s="412">
        <v>16210</v>
      </c>
      <c r="C22" s="433">
        <v>58797</v>
      </c>
      <c r="D22" s="433">
        <v>9689</v>
      </c>
      <c r="E22" s="475">
        <f aca="true" t="shared" si="7" ref="E22:E52">(D22-B22)/B22*100</f>
        <v>-40.22825416409624</v>
      </c>
      <c r="F22" s="475">
        <f t="shared" si="2"/>
        <v>16.47873190809055</v>
      </c>
      <c r="G22" s="479" t="s">
        <v>106</v>
      </c>
      <c r="H22" s="478">
        <v>6436</v>
      </c>
      <c r="I22" s="504">
        <v>2562</v>
      </c>
      <c r="J22" s="504">
        <v>2665</v>
      </c>
      <c r="K22" s="505">
        <f t="shared" si="3"/>
        <v>-3.864915572232645</v>
      </c>
      <c r="L22" s="506">
        <f aca="true" t="shared" si="8" ref="L22:L35">I22/H22*100</f>
        <v>39.80733374766936</v>
      </c>
      <c r="M22" s="478">
        <v>2777</v>
      </c>
      <c r="N22" s="478">
        <v>3428</v>
      </c>
      <c r="O22" s="531">
        <f t="shared" si="4"/>
        <v>-18.990665110851808</v>
      </c>
      <c r="P22" s="532">
        <f t="shared" si="6"/>
        <v>43.147917961466746</v>
      </c>
    </row>
    <row r="23" spans="1:16" ht="30" customHeight="1">
      <c r="A23" s="421" t="s">
        <v>107</v>
      </c>
      <c r="B23" s="412">
        <v>3360</v>
      </c>
      <c r="C23" s="419">
        <v>2277</v>
      </c>
      <c r="D23" s="419">
        <v>1844</v>
      </c>
      <c r="E23" s="475">
        <f t="shared" si="7"/>
        <v>-45.11904761904762</v>
      </c>
      <c r="F23" s="475">
        <f t="shared" si="2"/>
        <v>80.98375054896793</v>
      </c>
      <c r="G23" s="479" t="s">
        <v>108</v>
      </c>
      <c r="H23" s="477">
        <v>4068</v>
      </c>
      <c r="I23" s="504">
        <v>4254</v>
      </c>
      <c r="J23" s="504">
        <v>9003</v>
      </c>
      <c r="K23" s="505">
        <f t="shared" si="3"/>
        <v>-52.74908363878708</v>
      </c>
      <c r="L23" s="506">
        <f t="shared" si="8"/>
        <v>104.57227138643069</v>
      </c>
      <c r="M23" s="533">
        <v>6151</v>
      </c>
      <c r="N23" s="504">
        <v>13417</v>
      </c>
      <c r="O23" s="531">
        <f t="shared" si="4"/>
        <v>-54.15517626891258</v>
      </c>
      <c r="P23" s="532">
        <f t="shared" si="6"/>
        <v>151.20452310717798</v>
      </c>
    </row>
    <row r="24" spans="1:16" ht="30" customHeight="1">
      <c r="A24" s="421" t="s">
        <v>109</v>
      </c>
      <c r="B24" s="412">
        <v>4324</v>
      </c>
      <c r="C24" s="419">
        <v>1706</v>
      </c>
      <c r="D24" s="419">
        <v>4505</v>
      </c>
      <c r="E24" s="475">
        <f t="shared" si="7"/>
        <v>4.185938945420906</v>
      </c>
      <c r="F24" s="475">
        <f t="shared" si="2"/>
        <v>264.06799531066827</v>
      </c>
      <c r="G24" s="479" t="s">
        <v>110</v>
      </c>
      <c r="H24" s="478">
        <v>334</v>
      </c>
      <c r="I24" s="504"/>
      <c r="J24" s="504">
        <v>191</v>
      </c>
      <c r="K24" s="505">
        <f t="shared" si="3"/>
        <v>-100</v>
      </c>
      <c r="L24" s="506">
        <f t="shared" si="8"/>
        <v>0</v>
      </c>
      <c r="M24" s="478">
        <v>1</v>
      </c>
      <c r="N24" s="504">
        <v>801</v>
      </c>
      <c r="O24" s="531">
        <f t="shared" si="4"/>
        <v>-99.87515605493134</v>
      </c>
      <c r="P24" s="532">
        <f t="shared" si="6"/>
        <v>0.29940119760479045</v>
      </c>
    </row>
    <row r="25" spans="1:16" ht="30" customHeight="1">
      <c r="A25" s="421" t="s">
        <v>111</v>
      </c>
      <c r="B25" s="412">
        <f>SUM(B26:B30)</f>
        <v>1300</v>
      </c>
      <c r="C25" s="431">
        <f>SUM(C26:C30)</f>
        <v>1530</v>
      </c>
      <c r="D25" s="431">
        <f>SUM(D26:D30)</f>
        <v>1773</v>
      </c>
      <c r="E25" s="475">
        <f t="shared" si="7"/>
        <v>36.38461538461538</v>
      </c>
      <c r="F25" s="475">
        <f t="shared" si="2"/>
        <v>115.88235294117648</v>
      </c>
      <c r="G25" s="479" t="s">
        <v>112</v>
      </c>
      <c r="H25" s="478">
        <v>3098</v>
      </c>
      <c r="I25" s="504">
        <v>1805</v>
      </c>
      <c r="J25" s="504">
        <v>879</v>
      </c>
      <c r="K25" s="505">
        <f t="shared" si="3"/>
        <v>105.34698521046644</v>
      </c>
      <c r="L25" s="506">
        <f t="shared" si="8"/>
        <v>58.26339573918658</v>
      </c>
      <c r="M25" s="478">
        <v>2065</v>
      </c>
      <c r="N25" s="504">
        <v>2843</v>
      </c>
      <c r="O25" s="531">
        <f t="shared" si="4"/>
        <v>-27.365459022159687</v>
      </c>
      <c r="P25" s="532">
        <f t="shared" si="6"/>
        <v>66.65590703679794</v>
      </c>
    </row>
    <row r="26" spans="1:16" ht="30" customHeight="1">
      <c r="A26" s="421" t="s">
        <v>113</v>
      </c>
      <c r="B26" s="412">
        <v>683</v>
      </c>
      <c r="C26" s="434">
        <v>700</v>
      </c>
      <c r="D26" s="435">
        <v>781</v>
      </c>
      <c r="E26" s="475">
        <f t="shared" si="7"/>
        <v>14.348462664714495</v>
      </c>
      <c r="F26" s="475">
        <f t="shared" si="2"/>
        <v>111.57142857142857</v>
      </c>
      <c r="G26" s="479" t="s">
        <v>114</v>
      </c>
      <c r="H26" s="478">
        <v>2500</v>
      </c>
      <c r="I26" s="477"/>
      <c r="J26" s="477"/>
      <c r="K26" s="505"/>
      <c r="L26" s="506">
        <f t="shared" si="8"/>
        <v>0</v>
      </c>
      <c r="M26" s="478"/>
      <c r="N26" s="477"/>
      <c r="O26" s="531"/>
      <c r="P26" s="532">
        <f t="shared" si="6"/>
        <v>0</v>
      </c>
    </row>
    <row r="27" spans="1:16" ht="30" customHeight="1">
      <c r="A27" s="436" t="s">
        <v>115</v>
      </c>
      <c r="B27" s="412">
        <v>456</v>
      </c>
      <c r="C27" s="437">
        <v>420</v>
      </c>
      <c r="D27" s="438">
        <v>564</v>
      </c>
      <c r="E27" s="475">
        <f t="shared" si="7"/>
        <v>23.684210526315788</v>
      </c>
      <c r="F27" s="475">
        <f t="shared" si="2"/>
        <v>134.28571428571428</v>
      </c>
      <c r="G27" s="479" t="s">
        <v>116</v>
      </c>
      <c r="H27" s="477">
        <v>35045</v>
      </c>
      <c r="I27" s="504">
        <v>122</v>
      </c>
      <c r="J27" s="504">
        <v>275</v>
      </c>
      <c r="K27" s="505">
        <f t="shared" si="3"/>
        <v>-55.63636363636364</v>
      </c>
      <c r="L27" s="506">
        <f t="shared" si="8"/>
        <v>0.34812384077614494</v>
      </c>
      <c r="M27" s="478">
        <v>177</v>
      </c>
      <c r="N27" s="504">
        <v>310</v>
      </c>
      <c r="O27" s="531">
        <f t="shared" si="4"/>
        <v>-42.90322580645161</v>
      </c>
      <c r="P27" s="532">
        <f t="shared" si="6"/>
        <v>0.5050649165358825</v>
      </c>
    </row>
    <row r="28" spans="1:16" ht="30" customHeight="1">
      <c r="A28" s="421" t="s">
        <v>117</v>
      </c>
      <c r="B28" s="412">
        <v>94</v>
      </c>
      <c r="C28" s="437">
        <v>210</v>
      </c>
      <c r="D28" s="438">
        <v>192</v>
      </c>
      <c r="E28" s="475">
        <f t="shared" si="7"/>
        <v>104.25531914893618</v>
      </c>
      <c r="F28" s="475">
        <f t="shared" si="2"/>
        <v>91.42857142857143</v>
      </c>
      <c r="G28" s="479" t="s">
        <v>118</v>
      </c>
      <c r="H28" s="480">
        <v>3500</v>
      </c>
      <c r="I28" s="507">
        <v>3208</v>
      </c>
      <c r="J28" s="507">
        <v>3235</v>
      </c>
      <c r="K28" s="505">
        <f t="shared" si="3"/>
        <v>-0.8346213292117466</v>
      </c>
      <c r="L28" s="506">
        <f t="shared" si="8"/>
        <v>91.65714285714286</v>
      </c>
      <c r="M28" s="535">
        <v>3426</v>
      </c>
      <c r="N28" s="507">
        <v>3453</v>
      </c>
      <c r="O28" s="531">
        <f t="shared" si="4"/>
        <v>-0.7819287576020852</v>
      </c>
      <c r="P28" s="532">
        <f t="shared" si="6"/>
        <v>97.88571428571429</v>
      </c>
    </row>
    <row r="29" spans="1:16" ht="30" customHeight="1">
      <c r="A29" s="439" t="s">
        <v>119</v>
      </c>
      <c r="B29" s="412"/>
      <c r="C29" s="419"/>
      <c r="D29" s="440">
        <v>113</v>
      </c>
      <c r="E29" s="475"/>
      <c r="F29" s="475"/>
      <c r="G29" s="481" t="s">
        <v>120</v>
      </c>
      <c r="H29" s="480">
        <v>1</v>
      </c>
      <c r="I29" s="507">
        <v>10</v>
      </c>
      <c r="J29" s="507">
        <v>1</v>
      </c>
      <c r="K29" s="505">
        <f t="shared" si="3"/>
        <v>900</v>
      </c>
      <c r="L29" s="506">
        <f t="shared" si="8"/>
        <v>1000</v>
      </c>
      <c r="M29" s="535">
        <v>10</v>
      </c>
      <c r="N29" s="535">
        <v>4</v>
      </c>
      <c r="O29" s="531">
        <f t="shared" si="4"/>
        <v>150</v>
      </c>
      <c r="P29" s="532">
        <f t="shared" si="6"/>
        <v>1000</v>
      </c>
    </row>
    <row r="30" spans="1:16" ht="30" customHeight="1">
      <c r="A30" s="421" t="s">
        <v>121</v>
      </c>
      <c r="B30" s="412">
        <v>67</v>
      </c>
      <c r="C30" s="434">
        <v>200</v>
      </c>
      <c r="D30" s="435">
        <v>123</v>
      </c>
      <c r="E30" s="475">
        <f t="shared" si="7"/>
        <v>83.5820895522388</v>
      </c>
      <c r="F30" s="475">
        <f t="shared" si="2"/>
        <v>61.5</v>
      </c>
      <c r="G30" s="482"/>
      <c r="H30" s="477"/>
      <c r="I30" s="477"/>
      <c r="J30" s="477"/>
      <c r="K30" s="505"/>
      <c r="L30" s="506"/>
      <c r="M30" s="478"/>
      <c r="N30" s="477"/>
      <c r="O30" s="531"/>
      <c r="P30" s="532"/>
    </row>
    <row r="31" spans="1:16" ht="30" customHeight="1">
      <c r="A31" s="411" t="s">
        <v>122</v>
      </c>
      <c r="B31" s="412">
        <v>73</v>
      </c>
      <c r="C31" s="419">
        <v>70</v>
      </c>
      <c r="D31" s="440">
        <v>120</v>
      </c>
      <c r="E31" s="475">
        <f t="shared" si="7"/>
        <v>64.38356164383562</v>
      </c>
      <c r="F31" s="475">
        <f t="shared" si="2"/>
        <v>171.42857142857142</v>
      </c>
      <c r="G31" s="482"/>
      <c r="H31" s="477"/>
      <c r="I31" s="477"/>
      <c r="J31" s="477"/>
      <c r="K31" s="505"/>
      <c r="L31" s="506"/>
      <c r="M31" s="478"/>
      <c r="N31" s="477"/>
      <c r="O31" s="531"/>
      <c r="P31" s="532"/>
    </row>
    <row r="32" spans="1:16" ht="30" customHeight="1">
      <c r="A32" s="411" t="s">
        <v>123</v>
      </c>
      <c r="B32" s="412">
        <v>216</v>
      </c>
      <c r="C32" s="441">
        <v>20</v>
      </c>
      <c r="D32" s="442">
        <v>30</v>
      </c>
      <c r="E32" s="475">
        <f t="shared" si="7"/>
        <v>-86.11111111111111</v>
      </c>
      <c r="F32" s="475">
        <f t="shared" si="2"/>
        <v>150</v>
      </c>
      <c r="G32" s="482"/>
      <c r="H32" s="477"/>
      <c r="I32" s="477"/>
      <c r="J32" s="477"/>
      <c r="K32" s="505"/>
      <c r="L32" s="506"/>
      <c r="M32" s="478"/>
      <c r="N32" s="477"/>
      <c r="O32" s="531"/>
      <c r="P32" s="532"/>
    </row>
    <row r="33" spans="1:16" ht="30" customHeight="1">
      <c r="A33" s="443" t="s">
        <v>124</v>
      </c>
      <c r="B33" s="444"/>
      <c r="C33" s="445"/>
      <c r="D33" s="445"/>
      <c r="E33" s="475"/>
      <c r="F33" s="475"/>
      <c r="G33" s="483" t="s">
        <v>125</v>
      </c>
      <c r="H33" s="484">
        <f aca="true" t="shared" si="9" ref="H33:N33">SUM(H7:H30)</f>
        <v>251358</v>
      </c>
      <c r="I33" s="484">
        <f t="shared" si="9"/>
        <v>228488</v>
      </c>
      <c r="J33" s="484">
        <f t="shared" si="9"/>
        <v>242743</v>
      </c>
      <c r="K33" s="505">
        <f t="shared" si="3"/>
        <v>-5.872465941345373</v>
      </c>
      <c r="L33" s="508">
        <f>I33/H33*100</f>
        <v>90.90142346772333</v>
      </c>
      <c r="M33" s="536">
        <f t="shared" si="9"/>
        <v>252020</v>
      </c>
      <c r="N33" s="484">
        <f t="shared" si="9"/>
        <v>308754</v>
      </c>
      <c r="O33" s="531">
        <f t="shared" si="4"/>
        <v>-18.375146556805742</v>
      </c>
      <c r="P33" s="532">
        <f t="shared" si="6"/>
        <v>100.2633693775412</v>
      </c>
    </row>
    <row r="34" spans="1:16" ht="30" customHeight="1">
      <c r="A34" s="446"/>
      <c r="B34" s="447"/>
      <c r="C34" s="445"/>
      <c r="D34" s="445"/>
      <c r="E34" s="475"/>
      <c r="F34" s="475"/>
      <c r="G34" s="485" t="s">
        <v>126</v>
      </c>
      <c r="H34" s="484">
        <f>H35+H36</f>
        <v>2626</v>
      </c>
      <c r="I34" s="484"/>
      <c r="J34" s="484"/>
      <c r="K34" s="505"/>
      <c r="L34" s="506">
        <f t="shared" si="8"/>
        <v>0</v>
      </c>
      <c r="M34" s="484">
        <f>M35+M36</f>
        <v>3153</v>
      </c>
      <c r="N34" s="484">
        <f>N35+N36</f>
        <v>3153</v>
      </c>
      <c r="O34" s="531">
        <f t="shared" si="4"/>
        <v>0</v>
      </c>
      <c r="P34" s="532">
        <f t="shared" si="6"/>
        <v>120.06854531607007</v>
      </c>
    </row>
    <row r="35" spans="1:16" ht="30" customHeight="1">
      <c r="A35" s="448" t="s">
        <v>127</v>
      </c>
      <c r="B35" s="449">
        <f>SUM(B7:B25,B31,B32,B33)</f>
        <v>43329</v>
      </c>
      <c r="C35" s="449">
        <f>SUM(C7:C25,C31,C32,C33)</f>
        <v>82331</v>
      </c>
      <c r="D35" s="449">
        <f>SUM(D7:D25,D31,D32,D33)</f>
        <v>35865.3</v>
      </c>
      <c r="E35" s="475">
        <f t="shared" si="7"/>
        <v>-17.22564564148722</v>
      </c>
      <c r="F35" s="475">
        <f t="shared" si="2"/>
        <v>43.5623276773026</v>
      </c>
      <c r="G35" s="486" t="s">
        <v>128</v>
      </c>
      <c r="H35" s="484">
        <v>1960</v>
      </c>
      <c r="I35" s="484"/>
      <c r="J35" s="484"/>
      <c r="K35" s="505"/>
      <c r="L35" s="506">
        <f t="shared" si="8"/>
        <v>0</v>
      </c>
      <c r="M35" s="537">
        <v>48</v>
      </c>
      <c r="N35" s="488">
        <v>48</v>
      </c>
      <c r="O35" s="531">
        <f t="shared" si="4"/>
        <v>0</v>
      </c>
      <c r="P35" s="532">
        <f t="shared" si="6"/>
        <v>2.4489795918367347</v>
      </c>
    </row>
    <row r="36" spans="1:16" ht="30" customHeight="1">
      <c r="A36" s="450" t="s">
        <v>129</v>
      </c>
      <c r="B36" s="451">
        <f>B37+B42+B81</f>
        <v>261548</v>
      </c>
      <c r="C36" s="452">
        <f>C37+C42+C81</f>
        <v>141366</v>
      </c>
      <c r="D36" s="452">
        <f>D37+D42+D81</f>
        <v>199584</v>
      </c>
      <c r="E36" s="475">
        <f t="shared" si="7"/>
        <v>-23.691253613103523</v>
      </c>
      <c r="F36" s="475">
        <f t="shared" si="2"/>
        <v>141.18246254403465</v>
      </c>
      <c r="G36" s="486" t="s">
        <v>130</v>
      </c>
      <c r="H36" s="487">
        <v>666</v>
      </c>
      <c r="I36" s="488"/>
      <c r="J36" s="488"/>
      <c r="K36" s="509"/>
      <c r="L36" s="506"/>
      <c r="M36" s="537">
        <v>3105</v>
      </c>
      <c r="N36" s="488">
        <v>3105</v>
      </c>
      <c r="O36" s="531">
        <f t="shared" si="4"/>
        <v>0</v>
      </c>
      <c r="P36" s="532">
        <f t="shared" si="6"/>
        <v>466.21621621621625</v>
      </c>
    </row>
    <row r="37" spans="1:16" ht="30" customHeight="1">
      <c r="A37" s="453" t="s">
        <v>131</v>
      </c>
      <c r="B37" s="451">
        <f>SUM(B38:B41)</f>
        <v>4343</v>
      </c>
      <c r="C37" s="454">
        <f>SUM(C38:C41)</f>
        <v>4343</v>
      </c>
      <c r="D37" s="454">
        <f>SUM(D38:D41)</f>
        <v>4338</v>
      </c>
      <c r="E37" s="475">
        <f t="shared" si="7"/>
        <v>-0.11512779184895235</v>
      </c>
      <c r="F37" s="475">
        <f t="shared" si="2"/>
        <v>99.88487220815104</v>
      </c>
      <c r="G37" s="476"/>
      <c r="H37" s="488"/>
      <c r="I37" s="488"/>
      <c r="J37" s="488"/>
      <c r="K37" s="509"/>
      <c r="L37" s="506"/>
      <c r="M37" s="537"/>
      <c r="N37" s="488"/>
      <c r="O37" s="531"/>
      <c r="P37" s="532"/>
    </row>
    <row r="38" spans="1:16" ht="30" customHeight="1">
      <c r="A38" s="455" t="s">
        <v>132</v>
      </c>
      <c r="B38" s="456">
        <v>2020</v>
      </c>
      <c r="C38" s="418">
        <v>2547</v>
      </c>
      <c r="D38" s="457">
        <v>2542</v>
      </c>
      <c r="E38" s="475">
        <f t="shared" si="7"/>
        <v>25.84158415841584</v>
      </c>
      <c r="F38" s="475">
        <f t="shared" si="2"/>
        <v>99.80369061641147</v>
      </c>
      <c r="G38" s="486"/>
      <c r="H38" s="487"/>
      <c r="I38" s="487"/>
      <c r="J38" s="487"/>
      <c r="K38" s="510"/>
      <c r="L38" s="506"/>
      <c r="M38" s="538"/>
      <c r="N38" s="487"/>
      <c r="O38" s="531"/>
      <c r="P38" s="532"/>
    </row>
    <row r="39" spans="1:16" ht="30" customHeight="1">
      <c r="A39" s="455" t="s">
        <v>133</v>
      </c>
      <c r="B39" s="456">
        <v>412</v>
      </c>
      <c r="C39" s="418">
        <v>412</v>
      </c>
      <c r="D39" s="457">
        <v>412</v>
      </c>
      <c r="E39" s="475">
        <f t="shared" si="7"/>
        <v>0</v>
      </c>
      <c r="F39" s="475">
        <f t="shared" si="2"/>
        <v>100</v>
      </c>
      <c r="G39" s="489"/>
      <c r="H39" s="490"/>
      <c r="I39" s="490"/>
      <c r="J39" s="490"/>
      <c r="K39" s="511"/>
      <c r="L39" s="506"/>
      <c r="M39" s="539"/>
      <c r="N39" s="490"/>
      <c r="O39" s="531"/>
      <c r="P39" s="532"/>
    </row>
    <row r="40" spans="1:16" ht="30" customHeight="1">
      <c r="A40" s="458" t="s">
        <v>134</v>
      </c>
      <c r="B40" s="456">
        <v>284</v>
      </c>
      <c r="C40" s="418">
        <v>284</v>
      </c>
      <c r="D40" s="457">
        <v>284</v>
      </c>
      <c r="E40" s="475">
        <f t="shared" si="7"/>
        <v>0</v>
      </c>
      <c r="F40" s="475">
        <f aca="true" t="shared" si="10" ref="F40:F75">D40/C40*100</f>
        <v>100</v>
      </c>
      <c r="G40" s="489"/>
      <c r="H40" s="490"/>
      <c r="I40" s="490"/>
      <c r="J40" s="490"/>
      <c r="K40" s="511"/>
      <c r="L40" s="506"/>
      <c r="M40" s="539"/>
      <c r="N40" s="490"/>
      <c r="O40" s="531"/>
      <c r="P40" s="532"/>
    </row>
    <row r="41" spans="1:16" ht="30" customHeight="1">
      <c r="A41" s="455" t="s">
        <v>135</v>
      </c>
      <c r="B41" s="456">
        <v>1627</v>
      </c>
      <c r="C41" s="419">
        <v>1100</v>
      </c>
      <c r="D41" s="419">
        <v>1100</v>
      </c>
      <c r="E41" s="475">
        <f t="shared" si="7"/>
        <v>-32.39090350338045</v>
      </c>
      <c r="F41" s="475">
        <f t="shared" si="10"/>
        <v>100</v>
      </c>
      <c r="G41" s="489"/>
      <c r="H41" s="490"/>
      <c r="I41" s="490"/>
      <c r="J41" s="490"/>
      <c r="K41" s="511"/>
      <c r="L41" s="506"/>
      <c r="M41" s="539"/>
      <c r="N41" s="490"/>
      <c r="O41" s="531"/>
      <c r="P41" s="532"/>
    </row>
    <row r="42" spans="1:16" ht="30" customHeight="1">
      <c r="A42" s="453" t="s">
        <v>136</v>
      </c>
      <c r="B42" s="454">
        <f>SUM(B43:B80)</f>
        <v>200307</v>
      </c>
      <c r="C42" s="454">
        <f>SUM(C43:C80)</f>
        <v>132730</v>
      </c>
      <c r="D42" s="454">
        <f>SUM(D43:D80)</f>
        <v>167378</v>
      </c>
      <c r="E42" s="475">
        <f t="shared" si="7"/>
        <v>-16.439265727108886</v>
      </c>
      <c r="F42" s="475">
        <f t="shared" si="10"/>
        <v>126.10412114819557</v>
      </c>
      <c r="G42" s="489"/>
      <c r="H42" s="488"/>
      <c r="I42" s="488"/>
      <c r="J42" s="488"/>
      <c r="K42" s="509"/>
      <c r="L42" s="506"/>
      <c r="M42" s="537"/>
      <c r="N42" s="488"/>
      <c r="O42" s="531"/>
      <c r="P42" s="532"/>
    </row>
    <row r="43" spans="1:16" ht="30" customHeight="1">
      <c r="A43" s="458" t="s">
        <v>137</v>
      </c>
      <c r="B43" s="459">
        <v>398</v>
      </c>
      <c r="C43" s="419">
        <v>398</v>
      </c>
      <c r="D43" s="419">
        <v>398</v>
      </c>
      <c r="E43" s="475">
        <f t="shared" si="7"/>
        <v>0</v>
      </c>
      <c r="F43" s="475">
        <f t="shared" si="10"/>
        <v>100</v>
      </c>
      <c r="G43" s="485" t="s">
        <v>138</v>
      </c>
      <c r="H43" s="484"/>
      <c r="I43" s="484"/>
      <c r="J43" s="484"/>
      <c r="K43" s="512"/>
      <c r="L43" s="513"/>
      <c r="M43" s="536">
        <v>5131</v>
      </c>
      <c r="N43" s="484">
        <v>3900</v>
      </c>
      <c r="O43" s="531">
        <f>(M43-N43)/N43*100</f>
        <v>31.564102564102566</v>
      </c>
      <c r="P43" s="532"/>
    </row>
    <row r="44" spans="1:16" ht="30" customHeight="1">
      <c r="A44" s="458" t="s">
        <v>139</v>
      </c>
      <c r="B44" s="460">
        <v>51978</v>
      </c>
      <c r="C44" s="461">
        <v>51978</v>
      </c>
      <c r="D44" s="461">
        <v>52157</v>
      </c>
      <c r="E44" s="475">
        <f t="shared" si="7"/>
        <v>0.34437646696679364</v>
      </c>
      <c r="F44" s="475">
        <f t="shared" si="10"/>
        <v>100.34437646696679</v>
      </c>
      <c r="G44" s="491"/>
      <c r="H44" s="492"/>
      <c r="I44" s="492"/>
      <c r="J44" s="492"/>
      <c r="K44" s="514"/>
      <c r="L44" s="506"/>
      <c r="M44" s="540"/>
      <c r="N44" s="492"/>
      <c r="O44" s="531"/>
      <c r="P44" s="532"/>
    </row>
    <row r="45" spans="1:16" ht="36.75" customHeight="1">
      <c r="A45" s="458" t="s">
        <v>140</v>
      </c>
      <c r="B45" s="460">
        <v>14651</v>
      </c>
      <c r="C45" s="462">
        <v>14948</v>
      </c>
      <c r="D45" s="462">
        <v>10878</v>
      </c>
      <c r="E45" s="475">
        <f t="shared" si="7"/>
        <v>-25.75250836120401</v>
      </c>
      <c r="F45" s="475">
        <f t="shared" si="10"/>
        <v>72.77227722772277</v>
      </c>
      <c r="G45" s="491"/>
      <c r="H45" s="492"/>
      <c r="I45" s="492"/>
      <c r="J45" s="492"/>
      <c r="K45" s="514"/>
      <c r="L45" s="506"/>
      <c r="M45" s="540"/>
      <c r="N45" s="492"/>
      <c r="O45" s="531"/>
      <c r="P45" s="532"/>
    </row>
    <row r="46" spans="1:16" ht="42" customHeight="1">
      <c r="A46" s="458" t="s">
        <v>141</v>
      </c>
      <c r="B46" s="459"/>
      <c r="C46" s="462"/>
      <c r="D46" s="462">
        <v>14</v>
      </c>
      <c r="E46" s="475" t="e">
        <f t="shared" si="7"/>
        <v>#DIV/0!</v>
      </c>
      <c r="F46" s="475"/>
      <c r="G46" s="485"/>
      <c r="H46" s="492"/>
      <c r="I46" s="492"/>
      <c r="J46" s="492"/>
      <c r="K46" s="514"/>
      <c r="L46" s="506"/>
      <c r="M46" s="540"/>
      <c r="N46" s="492"/>
      <c r="O46" s="531"/>
      <c r="P46" s="532"/>
    </row>
    <row r="47" spans="1:16" ht="30" customHeight="1">
      <c r="A47" s="458" t="s">
        <v>142</v>
      </c>
      <c r="B47" s="459">
        <v>1454</v>
      </c>
      <c r="C47" s="462">
        <v>1454</v>
      </c>
      <c r="D47" s="462">
        <v>1454</v>
      </c>
      <c r="E47" s="475">
        <f t="shared" si="7"/>
        <v>0</v>
      </c>
      <c r="F47" s="475">
        <f t="shared" si="10"/>
        <v>100</v>
      </c>
      <c r="G47" s="493"/>
      <c r="H47" s="492"/>
      <c r="I47" s="492"/>
      <c r="J47" s="492"/>
      <c r="K47" s="514"/>
      <c r="L47" s="506"/>
      <c r="M47" s="540"/>
      <c r="N47" s="492"/>
      <c r="O47" s="531"/>
      <c r="P47" s="532"/>
    </row>
    <row r="48" spans="1:16" ht="30" customHeight="1">
      <c r="A48" s="458" t="s">
        <v>143</v>
      </c>
      <c r="B48" s="459">
        <v>852</v>
      </c>
      <c r="C48" s="462">
        <v>852</v>
      </c>
      <c r="D48" s="462">
        <v>852</v>
      </c>
      <c r="E48" s="475">
        <f t="shared" si="7"/>
        <v>0</v>
      </c>
      <c r="F48" s="475">
        <f t="shared" si="10"/>
        <v>100</v>
      </c>
      <c r="G48" s="485" t="s">
        <v>144</v>
      </c>
      <c r="H48" s="492">
        <f>C85-H33-H34-H43</f>
        <v>0</v>
      </c>
      <c r="I48" s="492"/>
      <c r="J48" s="492"/>
      <c r="K48" s="514"/>
      <c r="L48" s="506"/>
      <c r="M48" s="536">
        <f>D85-M33-M34-M43</f>
        <v>13394.299999999988</v>
      </c>
      <c r="N48" s="484">
        <v>27815</v>
      </c>
      <c r="O48" s="531">
        <f>(M48-N48)/N48*100</f>
        <v>-51.84504763616757</v>
      </c>
      <c r="P48" s="532"/>
    </row>
    <row r="49" spans="1:16" ht="30" customHeight="1">
      <c r="A49" s="458" t="s">
        <v>145</v>
      </c>
      <c r="B49" s="459">
        <v>6143</v>
      </c>
      <c r="C49" s="462">
        <v>6143</v>
      </c>
      <c r="D49" s="462">
        <v>6143</v>
      </c>
      <c r="E49" s="475">
        <f t="shared" si="7"/>
        <v>0</v>
      </c>
      <c r="F49" s="475">
        <f t="shared" si="10"/>
        <v>100</v>
      </c>
      <c r="G49" s="485" t="s">
        <v>146</v>
      </c>
      <c r="H49" s="492"/>
      <c r="I49" s="515"/>
      <c r="J49" s="515"/>
      <c r="K49" s="514"/>
      <c r="L49" s="506"/>
      <c r="M49" s="540">
        <v>13394</v>
      </c>
      <c r="N49" s="484">
        <v>27815</v>
      </c>
      <c r="O49" s="531">
        <f>(M49-N49)/N49*100</f>
        <v>-51.84612619090419</v>
      </c>
      <c r="P49" s="532"/>
    </row>
    <row r="50" spans="1:16" ht="30" customHeight="1">
      <c r="A50" s="458" t="s">
        <v>147</v>
      </c>
      <c r="B50" s="459">
        <v>2340</v>
      </c>
      <c r="C50" s="462">
        <v>2340</v>
      </c>
      <c r="D50" s="462">
        <v>2340</v>
      </c>
      <c r="E50" s="475">
        <f t="shared" si="7"/>
        <v>0</v>
      </c>
      <c r="F50" s="475">
        <f t="shared" si="10"/>
        <v>100</v>
      </c>
      <c r="G50" s="493"/>
      <c r="H50" s="492"/>
      <c r="I50" s="492"/>
      <c r="J50" s="492"/>
      <c r="K50" s="514"/>
      <c r="L50" s="506"/>
      <c r="M50" s="540"/>
      <c r="N50" s="492"/>
      <c r="O50" s="531"/>
      <c r="P50" s="532"/>
    </row>
    <row r="51" spans="1:16" ht="30" customHeight="1">
      <c r="A51" s="458" t="s">
        <v>148</v>
      </c>
      <c r="B51" s="459">
        <v>2061</v>
      </c>
      <c r="C51" s="462">
        <v>2061</v>
      </c>
      <c r="D51" s="462">
        <v>2061</v>
      </c>
      <c r="E51" s="475">
        <f t="shared" si="7"/>
        <v>0</v>
      </c>
      <c r="F51" s="475">
        <f t="shared" si="10"/>
        <v>100</v>
      </c>
      <c r="G51" s="493"/>
      <c r="H51" s="492"/>
      <c r="I51" s="492"/>
      <c r="J51" s="492"/>
      <c r="K51" s="514"/>
      <c r="L51" s="506"/>
      <c r="M51" s="540"/>
      <c r="N51" s="492"/>
      <c r="O51" s="531"/>
      <c r="P51" s="532"/>
    </row>
    <row r="52" spans="1:16" ht="30" customHeight="1">
      <c r="A52" s="458" t="s">
        <v>149</v>
      </c>
      <c r="B52" s="459">
        <v>1351</v>
      </c>
      <c r="C52" s="462">
        <v>1216</v>
      </c>
      <c r="D52" s="462">
        <v>3409</v>
      </c>
      <c r="E52" s="475">
        <f t="shared" si="7"/>
        <v>152.33160621761658</v>
      </c>
      <c r="F52" s="475">
        <f t="shared" si="10"/>
        <v>280.34539473684214</v>
      </c>
      <c r="G52" s="493"/>
      <c r="H52" s="492"/>
      <c r="I52" s="492"/>
      <c r="J52" s="492"/>
      <c r="K52" s="514"/>
      <c r="L52" s="506"/>
      <c r="M52" s="540"/>
      <c r="N52" s="492"/>
      <c r="O52" s="531"/>
      <c r="P52" s="532"/>
    </row>
    <row r="53" spans="1:16" ht="30" customHeight="1">
      <c r="A53" s="463" t="s">
        <v>150</v>
      </c>
      <c r="B53" s="459">
        <v>990</v>
      </c>
      <c r="C53" s="462">
        <v>990</v>
      </c>
      <c r="D53" s="462">
        <v>990</v>
      </c>
      <c r="E53" s="475">
        <f aca="true" t="shared" si="11" ref="E53:E85">(D53-B53)/B53*100</f>
        <v>0</v>
      </c>
      <c r="F53" s="475">
        <f t="shared" si="10"/>
        <v>100</v>
      </c>
      <c r="G53" s="493"/>
      <c r="H53" s="492"/>
      <c r="I53" s="492"/>
      <c r="J53" s="492"/>
      <c r="K53" s="514"/>
      <c r="L53" s="506"/>
      <c r="M53" s="540"/>
      <c r="N53" s="492"/>
      <c r="O53" s="531"/>
      <c r="P53" s="532"/>
    </row>
    <row r="54" spans="1:16" ht="69" customHeight="1">
      <c r="A54" s="463" t="s">
        <v>151</v>
      </c>
      <c r="B54" s="459"/>
      <c r="C54" s="462">
        <v>727</v>
      </c>
      <c r="D54" s="462"/>
      <c r="E54" s="475" t="e">
        <f t="shared" si="11"/>
        <v>#DIV/0!</v>
      </c>
      <c r="F54" s="475">
        <f t="shared" si="10"/>
        <v>0</v>
      </c>
      <c r="G54" s="493"/>
      <c r="H54" s="492"/>
      <c r="I54" s="492"/>
      <c r="J54" s="492"/>
      <c r="K54" s="514"/>
      <c r="L54" s="506"/>
      <c r="M54" s="540"/>
      <c r="N54" s="492"/>
      <c r="O54" s="531"/>
      <c r="P54" s="532"/>
    </row>
    <row r="55" spans="1:16" ht="51.75" customHeight="1">
      <c r="A55" s="458" t="s">
        <v>152</v>
      </c>
      <c r="B55" s="459">
        <v>133</v>
      </c>
      <c r="C55" s="462">
        <v>133</v>
      </c>
      <c r="D55" s="462">
        <v>133</v>
      </c>
      <c r="E55" s="475">
        <f t="shared" si="11"/>
        <v>0</v>
      </c>
      <c r="F55" s="475">
        <f t="shared" si="10"/>
        <v>100</v>
      </c>
      <c r="G55" s="493"/>
      <c r="H55" s="492"/>
      <c r="I55" s="492"/>
      <c r="J55" s="492"/>
      <c r="K55" s="514"/>
      <c r="L55" s="506"/>
      <c r="M55" s="540"/>
      <c r="N55" s="492"/>
      <c r="O55" s="531"/>
      <c r="P55" s="532"/>
    </row>
    <row r="56" spans="1:16" ht="52.5" customHeight="1">
      <c r="A56" s="458" t="s">
        <v>153</v>
      </c>
      <c r="B56" s="459">
        <v>144</v>
      </c>
      <c r="C56" s="462">
        <v>144</v>
      </c>
      <c r="D56" s="462">
        <v>144</v>
      </c>
      <c r="E56" s="475">
        <f t="shared" si="11"/>
        <v>0</v>
      </c>
      <c r="F56" s="475">
        <f t="shared" si="10"/>
        <v>100</v>
      </c>
      <c r="G56" s="493"/>
      <c r="H56" s="492"/>
      <c r="I56" s="492"/>
      <c r="J56" s="492"/>
      <c r="K56" s="514"/>
      <c r="L56" s="506"/>
      <c r="M56" s="540"/>
      <c r="N56" s="492"/>
      <c r="O56" s="531"/>
      <c r="P56" s="532"/>
    </row>
    <row r="57" spans="1:16" s="386" customFormat="1" ht="30" customHeight="1">
      <c r="A57" s="458" t="s">
        <v>154</v>
      </c>
      <c r="B57" s="459">
        <v>42</v>
      </c>
      <c r="C57" s="462">
        <v>42</v>
      </c>
      <c r="D57" s="462">
        <v>42</v>
      </c>
      <c r="E57" s="475">
        <f t="shared" si="11"/>
        <v>0</v>
      </c>
      <c r="F57" s="475">
        <f t="shared" si="10"/>
        <v>100</v>
      </c>
      <c r="G57" s="493"/>
      <c r="H57" s="492"/>
      <c r="I57" s="492"/>
      <c r="J57" s="492"/>
      <c r="K57" s="514"/>
      <c r="L57" s="506"/>
      <c r="M57" s="540"/>
      <c r="N57" s="492"/>
      <c r="O57" s="531"/>
      <c r="P57" s="532"/>
    </row>
    <row r="58" spans="1:16" ht="30" customHeight="1">
      <c r="A58" s="458" t="s">
        <v>155</v>
      </c>
      <c r="B58" s="459">
        <v>59</v>
      </c>
      <c r="C58" s="462">
        <v>59</v>
      </c>
      <c r="D58" s="462">
        <v>59</v>
      </c>
      <c r="E58" s="475">
        <f t="shared" si="11"/>
        <v>0</v>
      </c>
      <c r="F58" s="475">
        <f t="shared" si="10"/>
        <v>100</v>
      </c>
      <c r="G58" s="493"/>
      <c r="H58" s="492"/>
      <c r="I58" s="492"/>
      <c r="J58" s="492"/>
      <c r="K58" s="514"/>
      <c r="L58" s="506"/>
      <c r="M58" s="540"/>
      <c r="N58" s="492"/>
      <c r="O58" s="531"/>
      <c r="P58" s="532"/>
    </row>
    <row r="59" spans="1:16" ht="39" customHeight="1">
      <c r="A59" s="458" t="s">
        <v>156</v>
      </c>
      <c r="B59" s="459">
        <v>126</v>
      </c>
      <c r="C59" s="462">
        <v>126</v>
      </c>
      <c r="D59" s="462">
        <v>126</v>
      </c>
      <c r="E59" s="475">
        <f t="shared" si="11"/>
        <v>0</v>
      </c>
      <c r="F59" s="475">
        <f t="shared" si="10"/>
        <v>100</v>
      </c>
      <c r="G59" s="493"/>
      <c r="H59" s="492"/>
      <c r="I59" s="492"/>
      <c r="J59" s="492"/>
      <c r="K59" s="514"/>
      <c r="L59" s="506"/>
      <c r="M59" s="540"/>
      <c r="N59" s="492"/>
      <c r="O59" s="531"/>
      <c r="P59" s="532"/>
    </row>
    <row r="60" spans="1:16" ht="69.75" customHeight="1">
      <c r="A60" s="458" t="s">
        <v>157</v>
      </c>
      <c r="B60" s="459"/>
      <c r="C60" s="462"/>
      <c r="D60" s="462">
        <v>16</v>
      </c>
      <c r="E60" s="475" t="e">
        <f t="shared" si="11"/>
        <v>#DIV/0!</v>
      </c>
      <c r="F60" s="475"/>
      <c r="G60" s="494"/>
      <c r="H60" s="492"/>
      <c r="I60" s="492"/>
      <c r="J60" s="492"/>
      <c r="K60" s="514"/>
      <c r="L60" s="506"/>
      <c r="M60" s="540"/>
      <c r="N60" s="492"/>
      <c r="O60" s="531"/>
      <c r="P60" s="532"/>
    </row>
    <row r="61" spans="1:16" ht="39.75" customHeight="1">
      <c r="A61" s="458" t="s">
        <v>158</v>
      </c>
      <c r="B61" s="459">
        <v>1</v>
      </c>
      <c r="C61" s="462"/>
      <c r="D61" s="462">
        <v>1</v>
      </c>
      <c r="E61" s="475">
        <f t="shared" si="11"/>
        <v>0</v>
      </c>
      <c r="F61" s="475"/>
      <c r="G61" s="494"/>
      <c r="H61" s="492"/>
      <c r="I61" s="492"/>
      <c r="J61" s="492"/>
      <c r="K61" s="514"/>
      <c r="L61" s="506"/>
      <c r="M61" s="540"/>
      <c r="N61" s="492"/>
      <c r="O61" s="531"/>
      <c r="P61" s="532"/>
    </row>
    <row r="62" spans="1:16" ht="30" customHeight="1">
      <c r="A62" s="458" t="s">
        <v>159</v>
      </c>
      <c r="B62" s="459">
        <v>13</v>
      </c>
      <c r="C62" s="462">
        <v>13</v>
      </c>
      <c r="D62" s="464">
        <v>13</v>
      </c>
      <c r="E62" s="475">
        <f t="shared" si="11"/>
        <v>0</v>
      </c>
      <c r="F62" s="475">
        <f t="shared" si="10"/>
        <v>100</v>
      </c>
      <c r="G62" s="494"/>
      <c r="H62" s="492"/>
      <c r="I62" s="492"/>
      <c r="J62" s="492"/>
      <c r="K62" s="514"/>
      <c r="L62" s="506"/>
      <c r="M62" s="540"/>
      <c r="N62" s="492"/>
      <c r="O62" s="531"/>
      <c r="P62" s="532"/>
    </row>
    <row r="63" spans="1:16" ht="30" customHeight="1">
      <c r="A63" s="458" t="s">
        <v>160</v>
      </c>
      <c r="B63" s="459">
        <v>9</v>
      </c>
      <c r="C63" s="462">
        <v>9</v>
      </c>
      <c r="D63" s="464">
        <v>9</v>
      </c>
      <c r="E63" s="475">
        <f t="shared" si="11"/>
        <v>0</v>
      </c>
      <c r="F63" s="475">
        <f t="shared" si="10"/>
        <v>100</v>
      </c>
      <c r="G63" s="493"/>
      <c r="H63" s="492"/>
      <c r="I63" s="492"/>
      <c r="J63" s="492"/>
      <c r="K63" s="514"/>
      <c r="L63" s="506"/>
      <c r="M63" s="540"/>
      <c r="N63" s="492"/>
      <c r="O63" s="531"/>
      <c r="P63" s="532"/>
    </row>
    <row r="64" spans="1:16" ht="30" customHeight="1">
      <c r="A64" s="458" t="s">
        <v>161</v>
      </c>
      <c r="B64" s="459">
        <v>291</v>
      </c>
      <c r="C64" s="462">
        <v>126</v>
      </c>
      <c r="D64" s="462">
        <v>465</v>
      </c>
      <c r="E64" s="475">
        <f t="shared" si="11"/>
        <v>59.79381443298969</v>
      </c>
      <c r="F64" s="475">
        <f t="shared" si="10"/>
        <v>369.0476190476191</v>
      </c>
      <c r="G64" s="493"/>
      <c r="H64" s="492"/>
      <c r="I64" s="492"/>
      <c r="J64" s="492"/>
      <c r="K64" s="514"/>
      <c r="L64" s="506"/>
      <c r="M64" s="540"/>
      <c r="N64" s="492"/>
      <c r="O64" s="531"/>
      <c r="P64" s="532"/>
    </row>
    <row r="65" spans="1:16" ht="30" customHeight="1">
      <c r="A65" s="458" t="s">
        <v>162</v>
      </c>
      <c r="B65" s="459">
        <v>684</v>
      </c>
      <c r="C65" s="462">
        <v>615</v>
      </c>
      <c r="D65" s="462">
        <v>820</v>
      </c>
      <c r="E65" s="475">
        <f t="shared" si="11"/>
        <v>19.883040935672515</v>
      </c>
      <c r="F65" s="475">
        <f t="shared" si="10"/>
        <v>133.33333333333331</v>
      </c>
      <c r="G65" s="493"/>
      <c r="H65" s="492"/>
      <c r="I65" s="492"/>
      <c r="J65" s="492"/>
      <c r="K65" s="514"/>
      <c r="L65" s="506"/>
      <c r="M65" s="540"/>
      <c r="N65" s="492"/>
      <c r="O65" s="531"/>
      <c r="P65" s="532"/>
    </row>
    <row r="66" spans="1:16" ht="30" customHeight="1">
      <c r="A66" s="458" t="s">
        <v>163</v>
      </c>
      <c r="B66" s="459">
        <v>3</v>
      </c>
      <c r="C66" s="462"/>
      <c r="D66" s="462">
        <v>27</v>
      </c>
      <c r="E66" s="475">
        <f t="shared" si="11"/>
        <v>800</v>
      </c>
      <c r="F66" s="475"/>
      <c r="G66" s="493"/>
      <c r="H66" s="492"/>
      <c r="I66" s="492"/>
      <c r="J66" s="492"/>
      <c r="K66" s="514"/>
      <c r="L66" s="506"/>
      <c r="M66" s="540"/>
      <c r="N66" s="492"/>
      <c r="O66" s="531"/>
      <c r="P66" s="532"/>
    </row>
    <row r="67" spans="1:16" ht="30" customHeight="1">
      <c r="A67" s="458" t="s">
        <v>164</v>
      </c>
      <c r="B67" s="459">
        <v>1245</v>
      </c>
      <c r="C67" s="462">
        <v>1201</v>
      </c>
      <c r="D67" s="462">
        <v>1606</v>
      </c>
      <c r="E67" s="475">
        <f t="shared" si="11"/>
        <v>28.99598393574297</v>
      </c>
      <c r="F67" s="475">
        <f t="shared" si="10"/>
        <v>133.72189841798502</v>
      </c>
      <c r="G67" s="493"/>
      <c r="H67" s="492"/>
      <c r="I67" s="492"/>
      <c r="J67" s="492"/>
      <c r="K67" s="514"/>
      <c r="L67" s="506"/>
      <c r="M67" s="540"/>
      <c r="N67" s="492"/>
      <c r="O67" s="531"/>
      <c r="P67" s="532"/>
    </row>
    <row r="68" spans="1:16" ht="30" customHeight="1">
      <c r="A68" s="458" t="s">
        <v>165</v>
      </c>
      <c r="B68" s="459">
        <v>927</v>
      </c>
      <c r="C68" s="462">
        <v>251</v>
      </c>
      <c r="D68" s="462">
        <v>392</v>
      </c>
      <c r="E68" s="475">
        <f t="shared" si="11"/>
        <v>-57.71305285868392</v>
      </c>
      <c r="F68" s="475">
        <f t="shared" si="10"/>
        <v>156.17529880478088</v>
      </c>
      <c r="G68" s="493"/>
      <c r="H68" s="492"/>
      <c r="I68" s="492"/>
      <c r="J68" s="492"/>
      <c r="K68" s="514"/>
      <c r="L68" s="506"/>
      <c r="M68" s="540"/>
      <c r="N68" s="492"/>
      <c r="O68" s="531"/>
      <c r="P68" s="532"/>
    </row>
    <row r="69" spans="1:16" ht="30" customHeight="1">
      <c r="A69" s="458" t="s">
        <v>166</v>
      </c>
      <c r="B69" s="459">
        <v>19146</v>
      </c>
      <c r="C69" s="462">
        <v>14529</v>
      </c>
      <c r="D69" s="462">
        <f>18039+191</f>
        <v>18230</v>
      </c>
      <c r="E69" s="475">
        <f t="shared" si="11"/>
        <v>-4.784289146558028</v>
      </c>
      <c r="F69" s="475">
        <f t="shared" si="10"/>
        <v>125.47319154793861</v>
      </c>
      <c r="G69" s="493"/>
      <c r="H69" s="492"/>
      <c r="I69" s="492"/>
      <c r="J69" s="492"/>
      <c r="K69" s="514"/>
      <c r="L69" s="506"/>
      <c r="M69" s="540"/>
      <c r="N69" s="492"/>
      <c r="O69" s="531"/>
      <c r="P69" s="532"/>
    </row>
    <row r="70" spans="1:17" ht="30" customHeight="1">
      <c r="A70" s="458" t="s">
        <v>167</v>
      </c>
      <c r="B70" s="459">
        <v>19150</v>
      </c>
      <c r="C70" s="462">
        <v>4534</v>
      </c>
      <c r="D70" s="462">
        <v>5951</v>
      </c>
      <c r="E70" s="560">
        <f t="shared" si="11"/>
        <v>-68.9242819843342</v>
      </c>
      <c r="F70" s="475">
        <f t="shared" si="10"/>
        <v>131.25275694750772</v>
      </c>
      <c r="G70" s="493"/>
      <c r="H70" s="492"/>
      <c r="I70" s="492"/>
      <c r="J70" s="492"/>
      <c r="K70" s="514"/>
      <c r="L70" s="506"/>
      <c r="M70" s="540"/>
      <c r="N70" s="492"/>
      <c r="O70" s="531"/>
      <c r="P70" s="532"/>
      <c r="Q70" s="573"/>
    </row>
    <row r="71" spans="1:16" ht="30" customHeight="1">
      <c r="A71" s="541" t="s">
        <v>168</v>
      </c>
      <c r="B71" s="459">
        <v>10656</v>
      </c>
      <c r="C71" s="462">
        <v>6595</v>
      </c>
      <c r="D71" s="462">
        <v>9475</v>
      </c>
      <c r="E71" s="475">
        <f t="shared" si="11"/>
        <v>-11.082957957957957</v>
      </c>
      <c r="F71" s="475">
        <f t="shared" si="10"/>
        <v>143.66944655041698</v>
      </c>
      <c r="G71" s="493"/>
      <c r="H71" s="492"/>
      <c r="I71" s="492"/>
      <c r="J71" s="492"/>
      <c r="K71" s="514"/>
      <c r="L71" s="506"/>
      <c r="M71" s="540"/>
      <c r="N71" s="492"/>
      <c r="O71" s="531"/>
      <c r="P71" s="532"/>
    </row>
    <row r="72" spans="1:17" ht="30" customHeight="1">
      <c r="A72" s="541" t="s">
        <v>169</v>
      </c>
      <c r="B72" s="459">
        <v>5187</v>
      </c>
      <c r="C72" s="462">
        <v>34</v>
      </c>
      <c r="D72" s="462">
        <v>1993</v>
      </c>
      <c r="E72" s="475">
        <f t="shared" si="11"/>
        <v>-61.57701947175631</v>
      </c>
      <c r="F72" s="475">
        <f t="shared" si="10"/>
        <v>5861.764705882353</v>
      </c>
      <c r="G72" s="493"/>
      <c r="H72" s="492"/>
      <c r="I72" s="492"/>
      <c r="J72" s="492"/>
      <c r="K72" s="514"/>
      <c r="L72" s="506"/>
      <c r="M72" s="540"/>
      <c r="N72" s="492"/>
      <c r="O72" s="531"/>
      <c r="P72" s="532"/>
      <c r="Q72" s="573"/>
    </row>
    <row r="73" spans="1:16" ht="30" customHeight="1">
      <c r="A73" s="541" t="s">
        <v>170</v>
      </c>
      <c r="B73" s="459">
        <v>727</v>
      </c>
      <c r="C73" s="462">
        <v>677</v>
      </c>
      <c r="D73" s="462">
        <v>683</v>
      </c>
      <c r="E73" s="475">
        <f t="shared" si="11"/>
        <v>-6.052269601100413</v>
      </c>
      <c r="F73" s="475">
        <f t="shared" si="10"/>
        <v>100.88626292466765</v>
      </c>
      <c r="G73" s="493"/>
      <c r="H73" s="492"/>
      <c r="I73" s="492"/>
      <c r="J73" s="492"/>
      <c r="K73" s="514"/>
      <c r="L73" s="506"/>
      <c r="M73" s="540"/>
      <c r="N73" s="492"/>
      <c r="O73" s="531"/>
      <c r="P73" s="532"/>
    </row>
    <row r="74" spans="1:16" ht="30" customHeight="1">
      <c r="A74" s="541" t="s">
        <v>171</v>
      </c>
      <c r="B74" s="459">
        <v>2622</v>
      </c>
      <c r="C74" s="462">
        <v>1377</v>
      </c>
      <c r="D74" s="542">
        <v>2028</v>
      </c>
      <c r="E74" s="475">
        <f t="shared" si="11"/>
        <v>-22.65446224256293</v>
      </c>
      <c r="F74" s="475">
        <f t="shared" si="10"/>
        <v>147.27668845315904</v>
      </c>
      <c r="G74" s="493"/>
      <c r="H74" s="492"/>
      <c r="I74" s="492"/>
      <c r="J74" s="492"/>
      <c r="K74" s="514"/>
      <c r="L74" s="506"/>
      <c r="M74" s="540"/>
      <c r="N74" s="492"/>
      <c r="O74" s="531"/>
      <c r="P74" s="532"/>
    </row>
    <row r="75" spans="1:16" ht="30" customHeight="1">
      <c r="A75" s="458" t="s">
        <v>172</v>
      </c>
      <c r="B75" s="459">
        <v>9145</v>
      </c>
      <c r="C75" s="462">
        <v>7555</v>
      </c>
      <c r="D75" s="462">
        <f>8617+529</f>
        <v>9146</v>
      </c>
      <c r="E75" s="475">
        <f t="shared" si="11"/>
        <v>0.010934937124111536</v>
      </c>
      <c r="F75" s="475">
        <f t="shared" si="10"/>
        <v>121.05890138980809</v>
      </c>
      <c r="G75" s="493"/>
      <c r="H75" s="492"/>
      <c r="I75" s="492"/>
      <c r="J75" s="492"/>
      <c r="K75" s="514"/>
      <c r="L75" s="506"/>
      <c r="M75" s="540"/>
      <c r="N75" s="492"/>
      <c r="O75" s="531"/>
      <c r="P75" s="532"/>
    </row>
    <row r="76" spans="1:16" ht="30" customHeight="1">
      <c r="A76" s="543" t="s">
        <v>173</v>
      </c>
      <c r="B76" s="459"/>
      <c r="C76" s="462"/>
      <c r="D76" s="544">
        <v>44</v>
      </c>
      <c r="E76" s="475" t="e">
        <f t="shared" si="11"/>
        <v>#DIV/0!</v>
      </c>
      <c r="F76" s="475"/>
      <c r="G76" s="493"/>
      <c r="H76" s="492"/>
      <c r="I76" s="492"/>
      <c r="J76" s="492"/>
      <c r="K76" s="514"/>
      <c r="L76" s="506"/>
      <c r="M76" s="540"/>
      <c r="N76" s="492"/>
      <c r="O76" s="531"/>
      <c r="P76" s="532"/>
    </row>
    <row r="77" spans="1:16" ht="30" customHeight="1">
      <c r="A77" s="543" t="s">
        <v>174</v>
      </c>
      <c r="B77" s="459">
        <v>485</v>
      </c>
      <c r="C77" s="462"/>
      <c r="D77" s="544"/>
      <c r="E77" s="475">
        <f t="shared" si="11"/>
        <v>-100</v>
      </c>
      <c r="F77" s="475"/>
      <c r="G77" s="493"/>
      <c r="H77" s="492"/>
      <c r="I77" s="492"/>
      <c r="J77" s="492"/>
      <c r="K77" s="514"/>
      <c r="L77" s="506"/>
      <c r="M77" s="540"/>
      <c r="N77" s="492"/>
      <c r="O77" s="531"/>
      <c r="P77" s="532"/>
    </row>
    <row r="78" spans="1:16" ht="30" customHeight="1">
      <c r="A78" s="543" t="s">
        <v>175</v>
      </c>
      <c r="B78" s="459">
        <v>31796</v>
      </c>
      <c r="C78" s="462">
        <v>11190</v>
      </c>
      <c r="D78" s="544">
        <f>24074+8928</f>
        <v>33002</v>
      </c>
      <c r="E78" s="475">
        <f t="shared" si="11"/>
        <v>3.7929299282928675</v>
      </c>
      <c r="F78" s="475">
        <f>D78/C78*100</f>
        <v>294.92403932082215</v>
      </c>
      <c r="G78" s="493"/>
      <c r="H78" s="492"/>
      <c r="I78" s="492"/>
      <c r="J78" s="492"/>
      <c r="K78" s="514"/>
      <c r="L78" s="506"/>
      <c r="M78" s="540"/>
      <c r="N78" s="492"/>
      <c r="O78" s="531"/>
      <c r="P78" s="532"/>
    </row>
    <row r="79" spans="1:16" ht="30" customHeight="1">
      <c r="A79" s="458" t="s">
        <v>176</v>
      </c>
      <c r="B79" s="459">
        <f>11905-982-126</f>
        <v>10797</v>
      </c>
      <c r="C79" s="462">
        <v>81</v>
      </c>
      <c r="D79" s="462">
        <f>720+370</f>
        <v>1090</v>
      </c>
      <c r="E79" s="475">
        <f t="shared" si="11"/>
        <v>-89.90460313049921</v>
      </c>
      <c r="F79" s="475">
        <f>D79/C79*100</f>
        <v>1345.679012345679</v>
      </c>
      <c r="G79" s="493"/>
      <c r="H79" s="492"/>
      <c r="I79" s="492"/>
      <c r="J79" s="492"/>
      <c r="K79" s="514"/>
      <c r="L79" s="506"/>
      <c r="M79" s="540"/>
      <c r="N79" s="492"/>
      <c r="O79" s="531"/>
      <c r="P79" s="532"/>
    </row>
    <row r="80" spans="1:256" s="387" customFormat="1" ht="30" customHeight="1">
      <c r="A80" s="458" t="s">
        <v>177</v>
      </c>
      <c r="B80" s="459">
        <v>4701</v>
      </c>
      <c r="C80" s="462">
        <v>332</v>
      </c>
      <c r="D80" s="545">
        <v>1187</v>
      </c>
      <c r="E80" s="475">
        <f t="shared" si="11"/>
        <v>-74.75005318017443</v>
      </c>
      <c r="F80" s="475">
        <f>D80/C80*100</f>
        <v>357.5301204819277</v>
      </c>
      <c r="G80" s="561"/>
      <c r="H80" s="562"/>
      <c r="I80" s="562"/>
      <c r="J80" s="562"/>
      <c r="K80" s="565"/>
      <c r="L80" s="566"/>
      <c r="M80" s="569"/>
      <c r="N80" s="562"/>
      <c r="O80" s="570"/>
      <c r="P80" s="571"/>
      <c r="Q80" s="573"/>
      <c r="R80" s="573"/>
      <c r="S80" s="573"/>
      <c r="T80" s="573"/>
      <c r="U80" s="573"/>
      <c r="V80" s="573"/>
      <c r="W80" s="573"/>
      <c r="X80" s="573"/>
      <c r="Y80" s="573"/>
      <c r="Z80" s="573"/>
      <c r="AA80" s="573"/>
      <c r="AB80" s="573"/>
      <c r="AC80" s="573"/>
      <c r="AD80" s="573"/>
      <c r="AE80" s="573"/>
      <c r="AF80" s="573"/>
      <c r="AG80" s="573"/>
      <c r="AH80" s="573"/>
      <c r="AI80" s="573"/>
      <c r="AJ80" s="573"/>
      <c r="AK80" s="573"/>
      <c r="AL80" s="573"/>
      <c r="AM80" s="573"/>
      <c r="AN80" s="573"/>
      <c r="AO80" s="573"/>
      <c r="AP80" s="573"/>
      <c r="AQ80" s="573"/>
      <c r="AR80" s="573"/>
      <c r="AS80" s="573"/>
      <c r="AT80" s="573"/>
      <c r="AU80" s="573"/>
      <c r="AV80" s="573"/>
      <c r="AW80" s="573"/>
      <c r="AX80" s="573"/>
      <c r="AY80" s="573"/>
      <c r="AZ80" s="573"/>
      <c r="BA80" s="573"/>
      <c r="BB80" s="573"/>
      <c r="BC80" s="573"/>
      <c r="BD80" s="573"/>
      <c r="BE80" s="573"/>
      <c r="BF80" s="573"/>
      <c r="BG80" s="573"/>
      <c r="BH80" s="573"/>
      <c r="BI80" s="573"/>
      <c r="BJ80" s="573"/>
      <c r="BK80" s="573"/>
      <c r="BL80" s="573"/>
      <c r="BM80" s="573"/>
      <c r="BN80" s="573"/>
      <c r="BO80" s="573"/>
      <c r="BP80" s="573"/>
      <c r="BQ80" s="573"/>
      <c r="BR80" s="573"/>
      <c r="BS80" s="573"/>
      <c r="BT80" s="573"/>
      <c r="BU80" s="573"/>
      <c r="BV80" s="573"/>
      <c r="BW80" s="573"/>
      <c r="BX80" s="573"/>
      <c r="BY80" s="573"/>
      <c r="BZ80" s="573"/>
      <c r="CA80" s="573"/>
      <c r="CB80" s="573"/>
      <c r="CC80" s="573"/>
      <c r="CD80" s="573"/>
      <c r="CE80" s="573"/>
      <c r="CF80" s="573"/>
      <c r="CG80" s="573"/>
      <c r="CH80" s="573"/>
      <c r="CI80" s="573"/>
      <c r="CJ80" s="573"/>
      <c r="CK80" s="573"/>
      <c r="CL80" s="573"/>
      <c r="CM80" s="573"/>
      <c r="CN80" s="573"/>
      <c r="CO80" s="573"/>
      <c r="CP80" s="573"/>
      <c r="CQ80" s="573"/>
      <c r="CR80" s="573"/>
      <c r="CS80" s="573"/>
      <c r="CT80" s="573"/>
      <c r="CU80" s="573"/>
      <c r="CV80" s="573"/>
      <c r="CW80" s="573"/>
      <c r="CX80" s="573"/>
      <c r="CY80" s="573"/>
      <c r="CZ80" s="573"/>
      <c r="DA80" s="573"/>
      <c r="DB80" s="573"/>
      <c r="DC80" s="573"/>
      <c r="DD80" s="573"/>
      <c r="DE80" s="573"/>
      <c r="DF80" s="573"/>
      <c r="DG80" s="573"/>
      <c r="DH80" s="573"/>
      <c r="DI80" s="573"/>
      <c r="DJ80" s="573"/>
      <c r="DK80" s="573"/>
      <c r="DL80" s="573"/>
      <c r="DM80" s="573"/>
      <c r="DN80" s="573"/>
      <c r="DO80" s="573"/>
      <c r="DP80" s="573"/>
      <c r="DQ80" s="573"/>
      <c r="DR80" s="573"/>
      <c r="DS80" s="573"/>
      <c r="DT80" s="573"/>
      <c r="DU80" s="573"/>
      <c r="DV80" s="573"/>
      <c r="DW80" s="573"/>
      <c r="DX80" s="573"/>
      <c r="DY80" s="573"/>
      <c r="DZ80" s="573"/>
      <c r="EA80" s="573"/>
      <c r="EB80" s="573"/>
      <c r="EC80" s="573"/>
      <c r="ED80" s="573"/>
      <c r="EE80" s="573"/>
      <c r="EF80" s="573"/>
      <c r="EG80" s="573"/>
      <c r="EH80" s="573"/>
      <c r="EI80" s="573"/>
      <c r="EJ80" s="573"/>
      <c r="EK80" s="573"/>
      <c r="EL80" s="573"/>
      <c r="EM80" s="573"/>
      <c r="EN80" s="573"/>
      <c r="EO80" s="573"/>
      <c r="EP80" s="573"/>
      <c r="EQ80" s="573"/>
      <c r="ER80" s="573"/>
      <c r="ES80" s="573"/>
      <c r="ET80" s="573"/>
      <c r="EU80" s="573"/>
      <c r="EV80" s="573"/>
      <c r="EW80" s="573"/>
      <c r="EX80" s="573"/>
      <c r="EY80" s="573"/>
      <c r="EZ80" s="573"/>
      <c r="FA80" s="573"/>
      <c r="FB80" s="573"/>
      <c r="FC80" s="573"/>
      <c r="FD80" s="573"/>
      <c r="FE80" s="573"/>
      <c r="FF80" s="573"/>
      <c r="FG80" s="573"/>
      <c r="FH80" s="573"/>
      <c r="FI80" s="573"/>
      <c r="FJ80" s="573"/>
      <c r="FK80" s="573"/>
      <c r="FL80" s="573"/>
      <c r="FM80" s="573"/>
      <c r="FN80" s="573"/>
      <c r="FO80" s="573"/>
      <c r="FP80" s="573"/>
      <c r="FQ80" s="573"/>
      <c r="FR80" s="573"/>
      <c r="FS80" s="573"/>
      <c r="FT80" s="573"/>
      <c r="FU80" s="573"/>
      <c r="FV80" s="573"/>
      <c r="FW80" s="573"/>
      <c r="FX80" s="573"/>
      <c r="FY80" s="573"/>
      <c r="FZ80" s="573"/>
      <c r="GA80" s="573"/>
      <c r="GB80" s="573"/>
      <c r="GC80" s="573"/>
      <c r="GD80" s="573"/>
      <c r="GE80" s="573"/>
      <c r="GF80" s="573"/>
      <c r="GG80" s="573"/>
      <c r="GH80" s="573"/>
      <c r="GI80" s="573"/>
      <c r="GJ80" s="573"/>
      <c r="GK80" s="573"/>
      <c r="GL80" s="573"/>
      <c r="GM80" s="573"/>
      <c r="GN80" s="573"/>
      <c r="GO80" s="573"/>
      <c r="GP80" s="573"/>
      <c r="GQ80" s="573"/>
      <c r="GR80" s="573"/>
      <c r="GS80" s="573"/>
      <c r="GT80" s="573"/>
      <c r="GU80" s="573"/>
      <c r="GV80" s="573"/>
      <c r="GW80" s="573"/>
      <c r="GX80" s="573"/>
      <c r="GY80" s="573"/>
      <c r="GZ80" s="573"/>
      <c r="HA80" s="573"/>
      <c r="HB80" s="573"/>
      <c r="HC80" s="573"/>
      <c r="HD80" s="573"/>
      <c r="HE80" s="573"/>
      <c r="HF80" s="573"/>
      <c r="HG80" s="573"/>
      <c r="HH80" s="573"/>
      <c r="HI80" s="573"/>
      <c r="HJ80" s="573"/>
      <c r="HK80" s="573"/>
      <c r="HL80" s="573"/>
      <c r="HM80" s="573"/>
      <c r="HN80" s="573"/>
      <c r="HO80" s="573"/>
      <c r="HP80" s="573"/>
      <c r="HQ80" s="573"/>
      <c r="HR80" s="573"/>
      <c r="HS80" s="573"/>
      <c r="HT80" s="573"/>
      <c r="HU80" s="573"/>
      <c r="HV80" s="573"/>
      <c r="HW80" s="573"/>
      <c r="HX80" s="573"/>
      <c r="HY80" s="573"/>
      <c r="HZ80" s="573"/>
      <c r="IA80" s="573"/>
      <c r="IB80" s="573"/>
      <c r="IC80" s="573"/>
      <c r="ID80" s="573"/>
      <c r="IE80" s="573"/>
      <c r="IF80" s="573"/>
      <c r="IG80" s="573"/>
      <c r="IH80" s="573"/>
      <c r="II80" s="573"/>
      <c r="IJ80" s="573"/>
      <c r="IK80" s="573"/>
      <c r="IL80" s="573"/>
      <c r="IM80" s="573"/>
      <c r="IN80" s="573"/>
      <c r="IP80" s="573"/>
      <c r="IQ80" s="573"/>
      <c r="IR80" s="573"/>
      <c r="IS80" s="573"/>
      <c r="IT80" s="573"/>
      <c r="IU80" s="573"/>
      <c r="IV80" s="573"/>
    </row>
    <row r="81" spans="1:17" ht="30" customHeight="1">
      <c r="A81" s="546" t="s">
        <v>178</v>
      </c>
      <c r="B81" s="454">
        <v>56898</v>
      </c>
      <c r="C81" s="454">
        <v>4293</v>
      </c>
      <c r="D81" s="454">
        <f>24834+3034</f>
        <v>27868</v>
      </c>
      <c r="E81" s="475">
        <f t="shared" si="11"/>
        <v>-51.021125522865475</v>
      </c>
      <c r="F81" s="475">
        <f>D81/C81*100</f>
        <v>649.1497787095271</v>
      </c>
      <c r="G81" s="493"/>
      <c r="H81" s="492"/>
      <c r="I81" s="492"/>
      <c r="J81" s="492"/>
      <c r="K81" s="514"/>
      <c r="L81" s="506"/>
      <c r="M81" s="540"/>
      <c r="N81" s="492"/>
      <c r="O81" s="531"/>
      <c r="P81" s="532"/>
      <c r="Q81" s="573"/>
    </row>
    <row r="82" spans="1:16" ht="30" customHeight="1">
      <c r="A82" s="259" t="s">
        <v>179</v>
      </c>
      <c r="B82" s="454">
        <v>17243</v>
      </c>
      <c r="C82" s="454">
        <v>26287</v>
      </c>
      <c r="D82" s="547">
        <v>27815</v>
      </c>
      <c r="E82" s="475">
        <f t="shared" si="11"/>
        <v>61.31183668735139</v>
      </c>
      <c r="F82" s="475">
        <f>D82/C82*100</f>
        <v>105.81275915851943</v>
      </c>
      <c r="G82" s="493"/>
      <c r="H82" s="492"/>
      <c r="I82" s="492"/>
      <c r="J82" s="492"/>
      <c r="K82" s="514"/>
      <c r="L82" s="506"/>
      <c r="M82" s="540"/>
      <c r="N82" s="492"/>
      <c r="O82" s="531"/>
      <c r="P82" s="532"/>
    </row>
    <row r="83" spans="1:16" ht="30" customHeight="1">
      <c r="A83" s="259" t="s">
        <v>180</v>
      </c>
      <c r="B83" s="454">
        <v>3500</v>
      </c>
      <c r="C83" s="548"/>
      <c r="D83" s="548">
        <v>10434</v>
      </c>
      <c r="E83" s="475">
        <f t="shared" si="11"/>
        <v>198.1142857142857</v>
      </c>
      <c r="F83" s="475"/>
      <c r="G83" s="493"/>
      <c r="H83" s="492"/>
      <c r="I83" s="492"/>
      <c r="J83" s="492"/>
      <c r="K83" s="514"/>
      <c r="L83" s="506"/>
      <c r="M83" s="540"/>
      <c r="N83" s="492"/>
      <c r="O83" s="531"/>
      <c r="P83" s="532"/>
    </row>
    <row r="84" spans="1:16" ht="30" customHeight="1">
      <c r="A84" s="549" t="s">
        <v>181</v>
      </c>
      <c r="B84" s="454">
        <v>18002</v>
      </c>
      <c r="C84" s="550">
        <v>4000</v>
      </c>
      <c r="D84" s="550"/>
      <c r="E84" s="475">
        <f t="shared" si="11"/>
        <v>-100</v>
      </c>
      <c r="F84" s="475">
        <f>D84/C84*100</f>
        <v>0</v>
      </c>
      <c r="G84" s="483"/>
      <c r="H84" s="552"/>
      <c r="I84" s="552"/>
      <c r="J84" s="552"/>
      <c r="K84" s="552"/>
      <c r="L84" s="552"/>
      <c r="M84" s="572"/>
      <c r="N84" s="552"/>
      <c r="O84" s="568"/>
      <c r="P84" s="532"/>
    </row>
    <row r="85" spans="1:16" ht="30" customHeight="1">
      <c r="A85" s="551" t="s">
        <v>182</v>
      </c>
      <c r="B85" s="552">
        <f>B35+B36+B82+B83+B84</f>
        <v>343622</v>
      </c>
      <c r="C85" s="552">
        <f>C35+C36+C82+C84</f>
        <v>253984</v>
      </c>
      <c r="D85" s="552">
        <f>D35+D36+D82+D83</f>
        <v>273698.3</v>
      </c>
      <c r="E85" s="475">
        <f t="shared" si="11"/>
        <v>-20.3490172340537</v>
      </c>
      <c r="F85" s="475">
        <f>D85/C85*100</f>
        <v>107.76202437948848</v>
      </c>
      <c r="G85" s="483" t="s">
        <v>183</v>
      </c>
      <c r="H85" s="552">
        <f>H33+H34+H43+H48</f>
        <v>253984</v>
      </c>
      <c r="I85" s="552">
        <f>I33+I34+I43+I48</f>
        <v>228488</v>
      </c>
      <c r="J85" s="552">
        <f>J33+J34+J43+J48</f>
        <v>242743</v>
      </c>
      <c r="K85" s="567">
        <f>(I85-J85)/J85*100</f>
        <v>-5.872465941345373</v>
      </c>
      <c r="L85" s="568">
        <f>I85/H85*100</f>
        <v>89.96157238251229</v>
      </c>
      <c r="M85" s="572">
        <f>M33+M34+M43+M48</f>
        <v>273698.3</v>
      </c>
      <c r="N85" s="552">
        <v>343622</v>
      </c>
      <c r="O85" s="568">
        <f>(M85-N85)/N85*100</f>
        <v>-20.3490172340537</v>
      </c>
      <c r="P85" s="532">
        <f>M85/H85*100</f>
        <v>107.76202437948848</v>
      </c>
    </row>
    <row r="86" spans="1:2" ht="30" customHeight="1">
      <c r="A86" s="553"/>
      <c r="B86" s="554"/>
    </row>
    <row r="87" spans="1:5" ht="30" customHeight="1">
      <c r="A87" s="553"/>
      <c r="B87" s="554"/>
      <c r="D87" s="555"/>
      <c r="E87" s="563"/>
    </row>
    <row r="88" spans="1:2" ht="19.5" customHeight="1">
      <c r="A88" s="553"/>
      <c r="B88" s="554"/>
    </row>
    <row r="89" spans="1:5" ht="48" customHeight="1">
      <c r="A89" s="553"/>
      <c r="B89" s="554"/>
      <c r="D89" s="556"/>
      <c r="E89" s="564"/>
    </row>
    <row r="90" spans="1:2" ht="19.5" customHeight="1">
      <c r="A90" s="553"/>
      <c r="B90" s="554"/>
    </row>
    <row r="91" ht="19.5" customHeight="1"/>
    <row r="92" ht="19.5" customHeight="1"/>
    <row r="93" ht="19.5" customHeight="1"/>
    <row r="94" ht="19.5" customHeight="1"/>
    <row r="95" ht="19.5" customHeight="1"/>
    <row r="96" ht="19.5" customHeight="1"/>
    <row r="97" ht="19.5" customHeight="1"/>
    <row r="98" spans="1:16" s="385" customFormat="1" ht="19.5" customHeight="1">
      <c r="A98" s="388"/>
      <c r="B98" s="389"/>
      <c r="C98" s="390"/>
      <c r="D98" s="390"/>
      <c r="E98" s="391"/>
      <c r="F98" s="391"/>
      <c r="G98" s="392"/>
      <c r="H98" s="393"/>
      <c r="I98" s="393"/>
      <c r="J98" s="393"/>
      <c r="K98" s="394"/>
      <c r="L98" s="391"/>
      <c r="M98" s="395"/>
      <c r="N98" s="393"/>
      <c r="O98" s="396"/>
      <c r="P98" s="397"/>
    </row>
    <row r="101" spans="1:2" ht="19.5" customHeight="1">
      <c r="A101" s="553"/>
      <c r="B101" s="554"/>
    </row>
    <row r="103" spans="1:2" ht="39.75" customHeight="1">
      <c r="A103" s="553"/>
      <c r="B103" s="554"/>
    </row>
    <row r="104" spans="1:5" ht="39" customHeight="1">
      <c r="A104" s="553"/>
      <c r="B104" s="554"/>
      <c r="C104" s="557"/>
      <c r="D104" s="557"/>
      <c r="E104" s="396"/>
    </row>
    <row r="105" spans="1:5" ht="39" customHeight="1">
      <c r="A105" s="553"/>
      <c r="B105" s="554"/>
      <c r="C105" s="557"/>
      <c r="D105" s="557"/>
      <c r="E105" s="396"/>
    </row>
    <row r="106" spans="1:5" ht="39" customHeight="1">
      <c r="A106" s="553"/>
      <c r="B106" s="554"/>
      <c r="C106" s="557"/>
      <c r="D106" s="558"/>
      <c r="E106" s="564"/>
    </row>
    <row r="107" spans="1:5" ht="39" customHeight="1">
      <c r="A107" s="553"/>
      <c r="B107" s="554"/>
      <c r="C107" s="559"/>
      <c r="D107" s="558"/>
      <c r="E107" s="564"/>
    </row>
    <row r="109" spans="1:2" ht="64.5" customHeight="1">
      <c r="A109" s="553"/>
      <c r="B109" s="554"/>
    </row>
    <row r="110" spans="1:2" ht="52.5" customHeight="1">
      <c r="A110" s="553"/>
      <c r="B110" s="554"/>
    </row>
    <row r="114" spans="3:4" ht="19.5" customHeight="1">
      <c r="C114" s="385"/>
      <c r="D114" s="385"/>
    </row>
    <row r="115" spans="3:4" ht="19.5" customHeight="1">
      <c r="C115" s="385"/>
      <c r="D115" s="385"/>
    </row>
    <row r="116" spans="3:4" ht="19.5" customHeight="1">
      <c r="C116" s="385"/>
      <c r="D116" s="385"/>
    </row>
    <row r="117" spans="3:4" ht="19.5" customHeight="1">
      <c r="C117" s="385"/>
      <c r="D117" s="385"/>
    </row>
    <row r="118" spans="3:4" ht="19.5" customHeight="1">
      <c r="C118" s="385"/>
      <c r="D118" s="385"/>
    </row>
    <row r="119" spans="3:4" ht="19.5" customHeight="1">
      <c r="C119" s="385"/>
      <c r="D119" s="385"/>
    </row>
    <row r="120" spans="3:4" ht="19.5" customHeight="1">
      <c r="C120" s="385"/>
      <c r="D120" s="385"/>
    </row>
    <row r="121" spans="3:4" ht="19.5" customHeight="1">
      <c r="C121" s="385"/>
      <c r="D121" s="385"/>
    </row>
  </sheetData>
  <sheetProtection/>
  <mergeCells count="20">
    <mergeCell ref="A2:P2"/>
    <mergeCell ref="M3:P3"/>
    <mergeCell ref="I4:L4"/>
    <mergeCell ref="M4:O4"/>
    <mergeCell ref="A4:A6"/>
    <mergeCell ref="B4:B6"/>
    <mergeCell ref="C4:C6"/>
    <mergeCell ref="D4:D6"/>
    <mergeCell ref="E4:E6"/>
    <mergeCell ref="F4:F6"/>
    <mergeCell ref="G4:G6"/>
    <mergeCell ref="H4:H6"/>
    <mergeCell ref="I5:I6"/>
    <mergeCell ref="J5:J6"/>
    <mergeCell ref="K5:K6"/>
    <mergeCell ref="L5:L6"/>
    <mergeCell ref="M5:M6"/>
    <mergeCell ref="N5:N6"/>
    <mergeCell ref="O5:O6"/>
    <mergeCell ref="P4:P6"/>
  </mergeCells>
  <printOptions horizontalCentered="1"/>
  <pageMargins left="0.19652777777777777" right="0.15694444444444444" top="0.4326388888888889" bottom="0.5902777777777778" header="0.5118055555555555" footer="0.3145833333333333"/>
  <pageSetup horizontalDpi="600" verticalDpi="600" orientation="landscape" paperSize="9" scale="60"/>
  <headerFooter alignWithMargins="0">
    <oddFooter>&amp;C第 &amp;P 页，共 &amp;N 页</oddFooter>
  </headerFooter>
  <legacyDrawing r:id="rId2"/>
</worksheet>
</file>

<file path=xl/worksheets/sheet3.xml><?xml version="1.0" encoding="utf-8"?>
<worksheet xmlns="http://schemas.openxmlformats.org/spreadsheetml/2006/main" xmlns:r="http://schemas.openxmlformats.org/officeDocument/2006/relationships">
  <dimension ref="A1:S55"/>
  <sheetViews>
    <sheetView showGridLines="0" showZeros="0" workbookViewId="0" topLeftCell="A1">
      <pane xSplit="7" ySplit="3" topLeftCell="H21" activePane="bottomRight" state="frozen"/>
      <selection pane="bottomRight" activeCell="F24" sqref="F24"/>
    </sheetView>
  </sheetViews>
  <sheetFormatPr defaultColWidth="12" defaultRowHeight="11.25"/>
  <cols>
    <col min="1" max="1" width="29.33203125" style="323" customWidth="1"/>
    <col min="2" max="2" width="11.33203125" style="324" bestFit="1" customWidth="1"/>
    <col min="3" max="3" width="13.83203125" style="324" bestFit="1" customWidth="1"/>
    <col min="4" max="4" width="12.66015625" style="324" customWidth="1"/>
    <col min="5" max="5" width="16.66015625" style="325" customWidth="1"/>
    <col min="6" max="6" width="133.16015625" style="326" customWidth="1"/>
    <col min="7" max="9" width="12" style="327" customWidth="1"/>
    <col min="10" max="10" width="12" style="328" customWidth="1"/>
    <col min="11" max="16384" width="12" style="327" customWidth="1"/>
  </cols>
  <sheetData>
    <row r="1" spans="1:18" s="152" customFormat="1" ht="15.75" customHeight="1">
      <c r="A1" s="329" t="s">
        <v>184</v>
      </c>
      <c r="B1" s="324"/>
      <c r="C1" s="324"/>
      <c r="D1" s="324"/>
      <c r="E1" s="325"/>
      <c r="F1" s="326"/>
      <c r="G1" s="327"/>
      <c r="H1" s="327"/>
      <c r="I1" s="327"/>
      <c r="J1" s="328"/>
      <c r="K1" s="327"/>
      <c r="L1" s="327"/>
      <c r="M1" s="327"/>
      <c r="N1" s="327"/>
      <c r="O1" s="327"/>
      <c r="P1" s="327"/>
      <c r="Q1" s="327"/>
      <c r="R1" s="327"/>
    </row>
    <row r="2" spans="1:10" s="320" customFormat="1" ht="27.75" customHeight="1">
      <c r="A2" s="330" t="s">
        <v>185</v>
      </c>
      <c r="B2" s="330"/>
      <c r="C2" s="330"/>
      <c r="D2" s="330"/>
      <c r="E2" s="330"/>
      <c r="F2" s="330"/>
      <c r="J2" s="328"/>
    </row>
    <row r="3" spans="1:10" s="321" customFormat="1" ht="22.5" customHeight="1">
      <c r="A3" s="331" t="s">
        <v>2</v>
      </c>
      <c r="B3" s="332"/>
      <c r="C3" s="332"/>
      <c r="D3" s="332"/>
      <c r="E3" s="332"/>
      <c r="F3" s="363" t="s">
        <v>186</v>
      </c>
      <c r="J3" s="382"/>
    </row>
    <row r="4" spans="1:10" s="322" customFormat="1" ht="45.75" customHeight="1">
      <c r="A4" s="333" t="s">
        <v>187</v>
      </c>
      <c r="B4" s="334" t="s">
        <v>188</v>
      </c>
      <c r="C4" s="334" t="s">
        <v>189</v>
      </c>
      <c r="D4" s="335" t="s">
        <v>190</v>
      </c>
      <c r="E4" s="364" t="s">
        <v>191</v>
      </c>
      <c r="F4" s="333" t="s">
        <v>192</v>
      </c>
      <c r="J4" s="328"/>
    </row>
    <row r="5" spans="1:10" s="320" customFormat="1" ht="24" customHeight="1">
      <c r="A5" s="336" t="s">
        <v>193</v>
      </c>
      <c r="B5" s="337">
        <f>SUM(B6:B28)</f>
        <v>251358</v>
      </c>
      <c r="C5" s="337">
        <f>SUM(C6:C28)</f>
        <v>252020</v>
      </c>
      <c r="D5" s="337">
        <f>SUM(D6:D28)</f>
        <v>662</v>
      </c>
      <c r="E5" s="365">
        <f aca="true" t="shared" si="0" ref="E5:E19">D5/B5%</f>
        <v>0.2633693775411962</v>
      </c>
      <c r="F5" s="366"/>
      <c r="J5" s="328"/>
    </row>
    <row r="6" spans="1:10" s="320" customFormat="1" ht="345" customHeight="1">
      <c r="A6" s="338" t="s">
        <v>194</v>
      </c>
      <c r="B6" s="339">
        <v>18657</v>
      </c>
      <c r="C6" s="339">
        <v>18912</v>
      </c>
      <c r="D6" s="340">
        <f aca="true" t="shared" si="1" ref="D6:D20">C6-B6</f>
        <v>255</v>
      </c>
      <c r="E6" s="367">
        <f t="shared" si="0"/>
        <v>1.3667792249557806</v>
      </c>
      <c r="F6" s="368" t="s">
        <v>195</v>
      </c>
      <c r="J6" s="328"/>
    </row>
    <row r="7" spans="1:10" s="322" customFormat="1" ht="98.25" customHeight="1">
      <c r="A7" s="341" t="s">
        <v>196</v>
      </c>
      <c r="B7" s="342">
        <v>181</v>
      </c>
      <c r="C7" s="343">
        <v>271</v>
      </c>
      <c r="D7" s="344">
        <f t="shared" si="1"/>
        <v>90</v>
      </c>
      <c r="E7" s="365">
        <f t="shared" si="0"/>
        <v>49.72375690607735</v>
      </c>
      <c r="F7" s="369" t="s">
        <v>197</v>
      </c>
      <c r="J7" s="328"/>
    </row>
    <row r="8" spans="1:10" s="322" customFormat="1" ht="174" customHeight="1">
      <c r="A8" s="341" t="s">
        <v>198</v>
      </c>
      <c r="B8" s="342">
        <v>7746</v>
      </c>
      <c r="C8" s="343">
        <v>7580</v>
      </c>
      <c r="D8" s="345">
        <f t="shared" si="1"/>
        <v>-166</v>
      </c>
      <c r="E8" s="365">
        <f t="shared" si="0"/>
        <v>-2.1430415698424996</v>
      </c>
      <c r="F8" s="370" t="s">
        <v>199</v>
      </c>
      <c r="J8" s="328"/>
    </row>
    <row r="9" spans="1:10" s="322" customFormat="1" ht="226.5" customHeight="1">
      <c r="A9" s="341" t="s">
        <v>200</v>
      </c>
      <c r="B9" s="342">
        <v>44531</v>
      </c>
      <c r="C9" s="343">
        <v>47957</v>
      </c>
      <c r="D9" s="345">
        <f t="shared" si="1"/>
        <v>3426</v>
      </c>
      <c r="E9" s="365">
        <f t="shared" si="0"/>
        <v>7.693516875884216</v>
      </c>
      <c r="F9" s="371" t="s">
        <v>201</v>
      </c>
      <c r="J9" s="328"/>
    </row>
    <row r="10" spans="1:10" s="322" customFormat="1" ht="93" customHeight="1">
      <c r="A10" s="341" t="s">
        <v>202</v>
      </c>
      <c r="B10" s="342">
        <v>77</v>
      </c>
      <c r="C10" s="343">
        <v>71</v>
      </c>
      <c r="D10" s="345">
        <f t="shared" si="1"/>
        <v>-6</v>
      </c>
      <c r="E10" s="365">
        <f t="shared" si="0"/>
        <v>-7.792207792207792</v>
      </c>
      <c r="F10" s="372" t="s">
        <v>203</v>
      </c>
      <c r="J10" s="328"/>
    </row>
    <row r="11" spans="1:10" s="322" customFormat="1" ht="187.5" customHeight="1">
      <c r="A11" s="341" t="s">
        <v>204</v>
      </c>
      <c r="B11" s="342">
        <v>1498</v>
      </c>
      <c r="C11" s="343">
        <v>1605</v>
      </c>
      <c r="D11" s="345">
        <f t="shared" si="1"/>
        <v>107</v>
      </c>
      <c r="E11" s="365">
        <f t="shared" si="0"/>
        <v>7.142857142857142</v>
      </c>
      <c r="F11" s="369" t="s">
        <v>205</v>
      </c>
      <c r="J11" s="328"/>
    </row>
    <row r="12" spans="1:10" s="322" customFormat="1" ht="223.5" customHeight="1">
      <c r="A12" s="341" t="s">
        <v>206</v>
      </c>
      <c r="B12" s="346">
        <v>47516</v>
      </c>
      <c r="C12" s="347">
        <v>43441</v>
      </c>
      <c r="D12" s="334">
        <f t="shared" si="1"/>
        <v>-4075</v>
      </c>
      <c r="E12" s="367">
        <f t="shared" si="0"/>
        <v>-8.57605859079047</v>
      </c>
      <c r="F12" s="369" t="s">
        <v>207</v>
      </c>
      <c r="J12" s="328"/>
    </row>
    <row r="13" spans="1:10" s="322" customFormat="1" ht="223.5" customHeight="1">
      <c r="A13" s="348" t="s">
        <v>208</v>
      </c>
      <c r="B13" s="346">
        <v>20653</v>
      </c>
      <c r="C13" s="347">
        <v>23262</v>
      </c>
      <c r="D13" s="349">
        <f t="shared" si="1"/>
        <v>2609</v>
      </c>
      <c r="E13" s="373">
        <f t="shared" si="0"/>
        <v>12.63254732968576</v>
      </c>
      <c r="F13" s="374" t="s">
        <v>209</v>
      </c>
      <c r="J13" s="328"/>
    </row>
    <row r="14" spans="1:10" s="322" customFormat="1" ht="120" customHeight="1">
      <c r="A14" s="341" t="s">
        <v>210</v>
      </c>
      <c r="B14" s="346">
        <v>2866</v>
      </c>
      <c r="C14" s="347">
        <v>989</v>
      </c>
      <c r="D14" s="345">
        <f t="shared" si="1"/>
        <v>-1877</v>
      </c>
      <c r="E14" s="365">
        <f t="shared" si="0"/>
        <v>-65.49197487787858</v>
      </c>
      <c r="F14" s="369" t="s">
        <v>211</v>
      </c>
      <c r="J14" s="328"/>
    </row>
    <row r="15" spans="1:10" s="322" customFormat="1" ht="269.25" customHeight="1">
      <c r="A15" s="341" t="s">
        <v>212</v>
      </c>
      <c r="B15" s="346">
        <v>2528</v>
      </c>
      <c r="C15" s="347">
        <v>14693</v>
      </c>
      <c r="D15" s="345">
        <f t="shared" si="1"/>
        <v>12165</v>
      </c>
      <c r="E15" s="365">
        <f t="shared" si="0"/>
        <v>481.21044303797464</v>
      </c>
      <c r="F15" s="372" t="s">
        <v>213</v>
      </c>
      <c r="G15" s="375"/>
      <c r="J15" s="328"/>
    </row>
    <row r="16" spans="1:10" s="322" customFormat="1" ht="323.25" customHeight="1">
      <c r="A16" s="341" t="s">
        <v>214</v>
      </c>
      <c r="B16" s="346">
        <v>43142</v>
      </c>
      <c r="C16" s="347">
        <v>64944</v>
      </c>
      <c r="D16" s="345">
        <f t="shared" si="1"/>
        <v>21802</v>
      </c>
      <c r="E16" s="365">
        <f t="shared" si="0"/>
        <v>50.53544110147884</v>
      </c>
      <c r="F16" s="369" t="s">
        <v>215</v>
      </c>
      <c r="J16" s="328"/>
    </row>
    <row r="17" spans="1:10" s="322" customFormat="1" ht="174.75" customHeight="1">
      <c r="A17" s="341" t="s">
        <v>216</v>
      </c>
      <c r="B17" s="346">
        <v>3080</v>
      </c>
      <c r="C17" s="350">
        <v>9180</v>
      </c>
      <c r="D17" s="351">
        <f t="shared" si="1"/>
        <v>6100</v>
      </c>
      <c r="E17" s="365">
        <f t="shared" si="0"/>
        <v>198.05194805194805</v>
      </c>
      <c r="F17" s="369" t="s">
        <v>217</v>
      </c>
      <c r="J17" s="328"/>
    </row>
    <row r="18" spans="1:10" s="322" customFormat="1" ht="141" customHeight="1">
      <c r="A18" s="341" t="s">
        <v>218</v>
      </c>
      <c r="B18" s="346">
        <v>1883</v>
      </c>
      <c r="C18" s="350">
        <v>1706</v>
      </c>
      <c r="D18" s="352">
        <f t="shared" si="1"/>
        <v>-177</v>
      </c>
      <c r="E18" s="365">
        <f t="shared" si="0"/>
        <v>-9.399893786510887</v>
      </c>
      <c r="F18" s="376" t="s">
        <v>219</v>
      </c>
      <c r="J18" s="328"/>
    </row>
    <row r="19" spans="1:10" s="322" customFormat="1" ht="107.25" customHeight="1">
      <c r="A19" s="341" t="s">
        <v>220</v>
      </c>
      <c r="B19" s="346">
        <v>2018</v>
      </c>
      <c r="C19" s="350">
        <v>1344</v>
      </c>
      <c r="D19" s="345">
        <f t="shared" si="1"/>
        <v>-674</v>
      </c>
      <c r="E19" s="365">
        <f t="shared" si="0"/>
        <v>-33.3994053518335</v>
      </c>
      <c r="F19" s="369" t="s">
        <v>221</v>
      </c>
      <c r="J19" s="328"/>
    </row>
    <row r="20" spans="1:10" s="322" customFormat="1" ht="93" customHeight="1">
      <c r="A20" s="353" t="s">
        <v>222</v>
      </c>
      <c r="B20" s="346"/>
      <c r="C20" s="350">
        <v>1458</v>
      </c>
      <c r="D20" s="345">
        <f t="shared" si="1"/>
        <v>1458</v>
      </c>
      <c r="E20" s="365"/>
      <c r="F20" s="372" t="s">
        <v>223</v>
      </c>
      <c r="J20" s="328"/>
    </row>
    <row r="21" spans="1:10" s="322" customFormat="1" ht="177.75" customHeight="1">
      <c r="A21" s="341" t="s">
        <v>224</v>
      </c>
      <c r="B21" s="346">
        <v>6436</v>
      </c>
      <c r="C21" s="347">
        <v>2777</v>
      </c>
      <c r="D21" s="345">
        <f aca="true" t="shared" si="2" ref="D21:D28">C21-B21</f>
        <v>-3659</v>
      </c>
      <c r="E21" s="365">
        <f>D21/B21%</f>
        <v>-56.852082038533254</v>
      </c>
      <c r="F21" s="369" t="s">
        <v>225</v>
      </c>
      <c r="J21" s="328"/>
    </row>
    <row r="22" spans="1:10" s="322" customFormat="1" ht="99.75" customHeight="1">
      <c r="A22" s="341" t="s">
        <v>226</v>
      </c>
      <c r="B22" s="346">
        <v>4068</v>
      </c>
      <c r="C22" s="339">
        <v>6151</v>
      </c>
      <c r="D22" s="345">
        <f t="shared" si="2"/>
        <v>2083</v>
      </c>
      <c r="E22" s="365">
        <f>D22/B22%</f>
        <v>51.20452310717798</v>
      </c>
      <c r="F22" s="369" t="s">
        <v>227</v>
      </c>
      <c r="J22" s="328"/>
    </row>
    <row r="23" spans="1:10" s="322" customFormat="1" ht="66" customHeight="1">
      <c r="A23" s="341" t="s">
        <v>228</v>
      </c>
      <c r="B23" s="354">
        <v>334</v>
      </c>
      <c r="C23" s="339">
        <v>1</v>
      </c>
      <c r="D23" s="345">
        <f t="shared" si="2"/>
        <v>-333</v>
      </c>
      <c r="E23" s="365"/>
      <c r="F23" s="372" t="s">
        <v>229</v>
      </c>
      <c r="J23" s="328"/>
    </row>
    <row r="24" spans="1:10" s="322" customFormat="1" ht="86.25" customHeight="1">
      <c r="A24" s="341" t="s">
        <v>230</v>
      </c>
      <c r="B24" s="354">
        <v>3098</v>
      </c>
      <c r="C24" s="339">
        <v>2065</v>
      </c>
      <c r="D24" s="345">
        <f t="shared" si="2"/>
        <v>-1033</v>
      </c>
      <c r="E24" s="365">
        <f>D24/B24%</f>
        <v>-33.344092963202066</v>
      </c>
      <c r="F24" s="372" t="s">
        <v>231</v>
      </c>
      <c r="J24" s="328"/>
    </row>
    <row r="25" spans="1:10" s="322" customFormat="1" ht="40.5" customHeight="1">
      <c r="A25" s="341" t="s">
        <v>232</v>
      </c>
      <c r="B25" s="337">
        <v>2500</v>
      </c>
      <c r="C25" s="337"/>
      <c r="D25" s="345">
        <f t="shared" si="2"/>
        <v>-2500</v>
      </c>
      <c r="E25" s="365">
        <f>D25/B25%</f>
        <v>-100</v>
      </c>
      <c r="F25" s="372" t="s">
        <v>233</v>
      </c>
      <c r="J25" s="328"/>
    </row>
    <row r="26" spans="1:10" s="322" customFormat="1" ht="112.5" customHeight="1">
      <c r="A26" s="341" t="s">
        <v>234</v>
      </c>
      <c r="B26" s="354">
        <v>35045</v>
      </c>
      <c r="C26" s="339">
        <v>177</v>
      </c>
      <c r="D26" s="345">
        <f t="shared" si="2"/>
        <v>-34868</v>
      </c>
      <c r="E26" s="365">
        <f>D26/B26%</f>
        <v>-99.49493508346411</v>
      </c>
      <c r="F26" s="372" t="s">
        <v>235</v>
      </c>
      <c r="J26" s="328"/>
    </row>
    <row r="27" spans="1:10" s="320" customFormat="1" ht="39" customHeight="1">
      <c r="A27" s="341" t="s">
        <v>236</v>
      </c>
      <c r="B27" s="354">
        <v>3500</v>
      </c>
      <c r="C27" s="339">
        <v>3426</v>
      </c>
      <c r="D27" s="345">
        <f t="shared" si="2"/>
        <v>-74</v>
      </c>
      <c r="E27" s="365">
        <f>D27/B27%</f>
        <v>-2.1142857142857143</v>
      </c>
      <c r="F27" s="372" t="s">
        <v>237</v>
      </c>
      <c r="J27" s="328"/>
    </row>
    <row r="28" spans="1:10" s="320" customFormat="1" ht="24" customHeight="1">
      <c r="A28" s="355" t="s">
        <v>238</v>
      </c>
      <c r="B28" s="356">
        <v>1</v>
      </c>
      <c r="C28" s="357">
        <v>10</v>
      </c>
      <c r="D28" s="358">
        <f t="shared" si="2"/>
        <v>9</v>
      </c>
      <c r="E28" s="377">
        <f>D28/B28%</f>
        <v>900</v>
      </c>
      <c r="F28" s="378"/>
      <c r="J28" s="328"/>
    </row>
    <row r="29" spans="1:10" s="320" customFormat="1" ht="21.75">
      <c r="A29" s="359"/>
      <c r="B29" s="360"/>
      <c r="C29" s="360"/>
      <c r="D29" s="360"/>
      <c r="E29" s="379"/>
      <c r="F29" s="380"/>
      <c r="J29" s="328"/>
    </row>
    <row r="30" spans="1:10" s="320" customFormat="1" ht="21.75">
      <c r="A30" s="359"/>
      <c r="B30" s="360"/>
      <c r="C30" s="360"/>
      <c r="D30" s="360"/>
      <c r="E30" s="379"/>
      <c r="F30" s="380"/>
      <c r="J30" s="328"/>
    </row>
    <row r="31" spans="1:10" s="320" customFormat="1" ht="21.75">
      <c r="A31" s="359"/>
      <c r="B31" s="360"/>
      <c r="C31" s="360"/>
      <c r="D31" s="360"/>
      <c r="E31" s="379"/>
      <c r="F31" s="321"/>
      <c r="J31" s="328"/>
    </row>
    <row r="32" spans="1:10" s="320" customFormat="1" ht="21.75">
      <c r="A32" s="361"/>
      <c r="B32" s="362"/>
      <c r="C32" s="362"/>
      <c r="D32" s="362"/>
      <c r="E32" s="381"/>
      <c r="F32" s="321"/>
      <c r="J32" s="328"/>
    </row>
    <row r="33" spans="1:10" s="320" customFormat="1" ht="21.75">
      <c r="A33" s="361"/>
      <c r="B33" s="362"/>
      <c r="C33" s="362"/>
      <c r="D33" s="362"/>
      <c r="E33" s="381"/>
      <c r="F33" s="321"/>
      <c r="J33" s="328"/>
    </row>
    <row r="34" spans="1:10" s="320" customFormat="1" ht="21.75">
      <c r="A34" s="361"/>
      <c r="B34" s="362"/>
      <c r="C34" s="362"/>
      <c r="D34" s="362"/>
      <c r="E34" s="381"/>
      <c r="F34" s="321"/>
      <c r="J34" s="328"/>
    </row>
    <row r="35" spans="1:10" s="320" customFormat="1" ht="21.75">
      <c r="A35" s="361"/>
      <c r="B35" s="362"/>
      <c r="C35" s="362"/>
      <c r="D35" s="362"/>
      <c r="E35" s="381"/>
      <c r="F35" s="321"/>
      <c r="J35" s="328"/>
    </row>
    <row r="36" spans="1:10" s="320" customFormat="1" ht="21.75">
      <c r="A36" s="361"/>
      <c r="B36" s="362"/>
      <c r="C36" s="362"/>
      <c r="D36" s="362"/>
      <c r="E36" s="381"/>
      <c r="F36" s="321"/>
      <c r="J36" s="328"/>
    </row>
    <row r="37" spans="1:10" s="320" customFormat="1" ht="21.75">
      <c r="A37" s="361"/>
      <c r="B37" s="362"/>
      <c r="C37" s="362"/>
      <c r="D37" s="362"/>
      <c r="E37" s="381"/>
      <c r="F37" s="321"/>
      <c r="J37" s="328"/>
    </row>
    <row r="38" spans="1:10" s="320" customFormat="1" ht="21.75">
      <c r="A38" s="361"/>
      <c r="B38" s="362"/>
      <c r="C38" s="362"/>
      <c r="D38" s="362"/>
      <c r="E38" s="381"/>
      <c r="F38" s="321"/>
      <c r="J38" s="328"/>
    </row>
    <row r="39" spans="1:10" s="320" customFormat="1" ht="21.75">
      <c r="A39" s="361"/>
      <c r="B39" s="362"/>
      <c r="C39" s="362"/>
      <c r="D39" s="362"/>
      <c r="E39" s="381"/>
      <c r="F39" s="321"/>
      <c r="J39" s="328"/>
    </row>
    <row r="40" spans="1:10" s="320" customFormat="1" ht="21.75">
      <c r="A40" s="361"/>
      <c r="B40" s="362"/>
      <c r="C40" s="362"/>
      <c r="D40" s="362"/>
      <c r="E40" s="381"/>
      <c r="F40" s="321"/>
      <c r="J40" s="328"/>
    </row>
    <row r="41" spans="1:10" s="320" customFormat="1" ht="21.75">
      <c r="A41" s="361"/>
      <c r="B41" s="362"/>
      <c r="C41" s="362"/>
      <c r="D41" s="362"/>
      <c r="E41" s="381"/>
      <c r="F41" s="321"/>
      <c r="J41" s="328"/>
    </row>
    <row r="42" spans="1:10" s="320" customFormat="1" ht="21.75">
      <c r="A42" s="361"/>
      <c r="B42" s="362"/>
      <c r="C42" s="362"/>
      <c r="D42" s="362"/>
      <c r="E42" s="381"/>
      <c r="F42" s="321"/>
      <c r="J42" s="328"/>
    </row>
    <row r="43" spans="1:10" s="320" customFormat="1" ht="21.75">
      <c r="A43" s="361"/>
      <c r="B43" s="362"/>
      <c r="C43" s="362"/>
      <c r="D43" s="362"/>
      <c r="E43" s="381"/>
      <c r="F43" s="321"/>
      <c r="J43" s="328"/>
    </row>
    <row r="44" spans="1:10" s="320" customFormat="1" ht="21.75">
      <c r="A44" s="361"/>
      <c r="B44" s="362"/>
      <c r="C44" s="362"/>
      <c r="D44" s="362"/>
      <c r="E44" s="381"/>
      <c r="F44" s="321"/>
      <c r="J44" s="328"/>
    </row>
    <row r="45" spans="1:10" s="320" customFormat="1" ht="21.75">
      <c r="A45" s="361"/>
      <c r="B45" s="362"/>
      <c r="C45" s="362"/>
      <c r="D45" s="362"/>
      <c r="E45" s="381"/>
      <c r="F45" s="321"/>
      <c r="J45" s="328"/>
    </row>
    <row r="46" spans="1:10" s="320" customFormat="1" ht="21.75">
      <c r="A46" s="361"/>
      <c r="B46" s="362"/>
      <c r="C46" s="362"/>
      <c r="D46" s="362"/>
      <c r="E46" s="381"/>
      <c r="F46" s="321"/>
      <c r="J46" s="328"/>
    </row>
    <row r="47" spans="1:10" s="320" customFormat="1" ht="21.75">
      <c r="A47" s="361"/>
      <c r="B47" s="362"/>
      <c r="C47" s="362"/>
      <c r="D47" s="362"/>
      <c r="E47" s="381"/>
      <c r="F47" s="321"/>
      <c r="J47" s="328"/>
    </row>
    <row r="48" spans="1:10" s="320" customFormat="1" ht="21.75">
      <c r="A48" s="361"/>
      <c r="B48" s="362"/>
      <c r="C48" s="362"/>
      <c r="D48" s="362"/>
      <c r="E48" s="381"/>
      <c r="F48" s="321"/>
      <c r="J48" s="328"/>
    </row>
    <row r="49" spans="1:10" s="320" customFormat="1" ht="21.75">
      <c r="A49" s="361"/>
      <c r="B49" s="362"/>
      <c r="C49" s="362"/>
      <c r="D49" s="362"/>
      <c r="E49" s="381"/>
      <c r="F49" s="321"/>
      <c r="J49" s="328"/>
    </row>
    <row r="50" spans="1:10" s="320" customFormat="1" ht="21.75">
      <c r="A50" s="361"/>
      <c r="B50" s="362"/>
      <c r="C50" s="362"/>
      <c r="D50" s="362"/>
      <c r="E50" s="381"/>
      <c r="F50" s="321"/>
      <c r="J50" s="328"/>
    </row>
    <row r="51" spans="1:10" s="320" customFormat="1" ht="21.75">
      <c r="A51" s="361"/>
      <c r="B51" s="362"/>
      <c r="C51" s="362"/>
      <c r="D51" s="362"/>
      <c r="E51" s="381"/>
      <c r="F51" s="321"/>
      <c r="J51" s="328"/>
    </row>
    <row r="52" spans="1:19" s="35" customFormat="1" ht="34.5">
      <c r="A52" s="323"/>
      <c r="B52" s="324"/>
      <c r="C52" s="324"/>
      <c r="D52" s="324"/>
      <c r="E52" s="325"/>
      <c r="F52" s="326"/>
      <c r="G52" s="327"/>
      <c r="H52" s="327"/>
      <c r="I52" s="327"/>
      <c r="J52" s="328"/>
      <c r="K52" s="327"/>
      <c r="L52" s="327"/>
      <c r="M52" s="327"/>
      <c r="N52" s="327"/>
      <c r="O52" s="327"/>
      <c r="P52" s="327"/>
      <c r="Q52" s="327"/>
      <c r="R52" s="327"/>
      <c r="S52" s="327"/>
    </row>
    <row r="53" spans="1:19" s="35" customFormat="1" ht="34.5">
      <c r="A53" s="323"/>
      <c r="B53" s="324"/>
      <c r="C53" s="324"/>
      <c r="D53" s="324"/>
      <c r="E53" s="325"/>
      <c r="F53" s="326"/>
      <c r="G53" s="327"/>
      <c r="H53" s="327"/>
      <c r="I53" s="327"/>
      <c r="J53" s="328"/>
      <c r="K53" s="327"/>
      <c r="L53" s="327"/>
      <c r="M53" s="327"/>
      <c r="N53" s="327"/>
      <c r="O53" s="327"/>
      <c r="P53" s="327"/>
      <c r="Q53" s="327"/>
      <c r="R53" s="327"/>
      <c r="S53" s="327"/>
    </row>
    <row r="54" spans="1:19" s="35" customFormat="1" ht="34.5">
      <c r="A54" s="323"/>
      <c r="B54" s="324"/>
      <c r="C54" s="324"/>
      <c r="D54" s="324"/>
      <c r="E54" s="325"/>
      <c r="F54" s="326"/>
      <c r="G54" s="327"/>
      <c r="H54" s="327"/>
      <c r="I54" s="327"/>
      <c r="J54" s="328"/>
      <c r="K54" s="327"/>
      <c r="L54" s="327"/>
      <c r="M54" s="327"/>
      <c r="N54" s="327"/>
      <c r="O54" s="327"/>
      <c r="P54" s="327"/>
      <c r="Q54" s="327"/>
      <c r="R54" s="327"/>
      <c r="S54" s="327"/>
    </row>
    <row r="55" spans="1:19" s="35" customFormat="1" ht="34.5">
      <c r="A55" s="323"/>
      <c r="B55" s="324"/>
      <c r="C55" s="324"/>
      <c r="D55" s="324"/>
      <c r="E55" s="325"/>
      <c r="F55" s="326"/>
      <c r="G55" s="327"/>
      <c r="H55" s="327"/>
      <c r="I55" s="327"/>
      <c r="J55" s="328"/>
      <c r="K55" s="327"/>
      <c r="L55" s="327"/>
      <c r="M55" s="327"/>
      <c r="N55" s="327"/>
      <c r="O55" s="327"/>
      <c r="P55" s="327"/>
      <c r="Q55" s="327"/>
      <c r="R55" s="327"/>
      <c r="S55" s="327"/>
    </row>
  </sheetData>
  <sheetProtection/>
  <mergeCells count="2">
    <mergeCell ref="A2:F2"/>
    <mergeCell ref="B3:E3"/>
  </mergeCells>
  <printOptions horizontalCentered="1" verticalCentered="1"/>
  <pageMargins left="0.15694444444444444" right="0.15694444444444444" top="0.39305555555555555" bottom="0.5902777777777778" header="0.11805555555555555" footer="0.3145833333333333"/>
  <pageSetup firstPageNumber="1" useFirstPageNumber="1" horizontalDpi="600" verticalDpi="600" orientation="landscape" paperSize="9" scale="6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V54"/>
  <sheetViews>
    <sheetView showGridLines="0" showZeros="0" workbookViewId="0" topLeftCell="A32">
      <selection activeCell="G35" sqref="G35"/>
    </sheetView>
  </sheetViews>
  <sheetFormatPr defaultColWidth="12" defaultRowHeight="11.25"/>
  <cols>
    <col min="1" max="1" width="23.16015625" style="154" customWidth="1"/>
    <col min="2" max="2" width="13.5" style="154" customWidth="1"/>
    <col min="3" max="3" width="12.16015625" style="155" customWidth="1"/>
    <col min="4" max="4" width="14.16015625" style="155" customWidth="1"/>
    <col min="5" max="6" width="14.16015625" style="156" customWidth="1"/>
    <col min="7" max="7" width="14.16015625" style="155" customWidth="1"/>
    <col min="8" max="9" width="14.16015625" style="156" customWidth="1"/>
    <col min="10" max="10" width="17.5" style="157" customWidth="1"/>
    <col min="11" max="11" width="16.66015625" style="154" customWidth="1"/>
    <col min="12" max="12" width="19.16015625" style="155" customWidth="1"/>
    <col min="13" max="13" width="13.33203125" style="158" customWidth="1"/>
    <col min="14" max="14" width="15.33203125" style="158" customWidth="1"/>
    <col min="15" max="15" width="13.33203125" style="158" customWidth="1"/>
    <col min="16" max="16" width="17.5" style="155" customWidth="1"/>
    <col min="17" max="18" width="17.5" style="156" customWidth="1"/>
    <col min="19" max="16384" width="12" style="159" customWidth="1"/>
  </cols>
  <sheetData>
    <row r="1" spans="1:18" s="152" customFormat="1" ht="15.75">
      <c r="A1" s="160" t="s">
        <v>239</v>
      </c>
      <c r="B1" s="161"/>
      <c r="C1" s="162"/>
      <c r="D1" s="162"/>
      <c r="E1" s="211"/>
      <c r="F1" s="211"/>
      <c r="G1" s="162"/>
      <c r="H1" s="211"/>
      <c r="I1" s="211"/>
      <c r="J1" s="225"/>
      <c r="K1" s="226"/>
      <c r="L1" s="162"/>
      <c r="M1" s="292"/>
      <c r="N1" s="292"/>
      <c r="O1" s="292"/>
      <c r="P1" s="293"/>
      <c r="Q1" s="311"/>
      <c r="R1" s="311"/>
    </row>
    <row r="2" spans="1:18" s="152" customFormat="1" ht="25.5" customHeight="1">
      <c r="A2" s="163" t="s">
        <v>240</v>
      </c>
      <c r="B2" s="163"/>
      <c r="C2" s="163"/>
      <c r="D2" s="163"/>
      <c r="E2" s="212"/>
      <c r="F2" s="212"/>
      <c r="G2" s="163"/>
      <c r="H2" s="212"/>
      <c r="I2" s="212"/>
      <c r="J2" s="227"/>
      <c r="K2" s="228"/>
      <c r="L2" s="229"/>
      <c r="M2" s="163"/>
      <c r="N2" s="163"/>
      <c r="O2" s="163"/>
      <c r="P2" s="163"/>
      <c r="Q2" s="212"/>
      <c r="R2" s="212"/>
    </row>
    <row r="3" spans="1:18" s="153" customFormat="1" ht="18" customHeight="1">
      <c r="A3" s="164" t="s">
        <v>2</v>
      </c>
      <c r="B3" s="165"/>
      <c r="C3" s="166"/>
      <c r="D3" s="166"/>
      <c r="E3" s="213"/>
      <c r="F3" s="213"/>
      <c r="G3" s="166"/>
      <c r="H3" s="213"/>
      <c r="I3" s="213"/>
      <c r="J3" s="225"/>
      <c r="K3" s="230"/>
      <c r="L3" s="166"/>
      <c r="M3" s="294" t="s">
        <v>241</v>
      </c>
      <c r="N3" s="295"/>
      <c r="O3" s="295"/>
      <c r="P3" s="296"/>
      <c r="Q3" s="296"/>
      <c r="R3" s="296"/>
    </row>
    <row r="4" spans="1:18" s="35" customFormat="1" ht="15" customHeight="1">
      <c r="A4" s="167" t="s">
        <v>242</v>
      </c>
      <c r="B4" s="168"/>
      <c r="C4" s="168"/>
      <c r="D4" s="168"/>
      <c r="E4" s="214"/>
      <c r="F4" s="214"/>
      <c r="G4" s="168"/>
      <c r="H4" s="214"/>
      <c r="I4" s="214"/>
      <c r="J4" s="231" t="s">
        <v>243</v>
      </c>
      <c r="K4" s="232"/>
      <c r="L4" s="233"/>
      <c r="M4" s="297"/>
      <c r="N4" s="297"/>
      <c r="O4" s="297"/>
      <c r="P4" s="297"/>
      <c r="Q4" s="312"/>
      <c r="R4" s="312"/>
    </row>
    <row r="5" spans="1:18" s="35" customFormat="1" ht="36" customHeight="1">
      <c r="A5" s="169" t="s">
        <v>244</v>
      </c>
      <c r="B5" s="169" t="s">
        <v>245</v>
      </c>
      <c r="C5" s="169" t="s">
        <v>246</v>
      </c>
      <c r="D5" s="170" t="s">
        <v>247</v>
      </c>
      <c r="E5" s="215" t="s">
        <v>248</v>
      </c>
      <c r="F5" s="215" t="s">
        <v>249</v>
      </c>
      <c r="G5" s="216" t="s">
        <v>250</v>
      </c>
      <c r="H5" s="216"/>
      <c r="I5" s="216"/>
      <c r="J5" s="234" t="s">
        <v>251</v>
      </c>
      <c r="K5" s="169" t="s">
        <v>245</v>
      </c>
      <c r="L5" s="169" t="s">
        <v>246</v>
      </c>
      <c r="M5" s="170" t="s">
        <v>247</v>
      </c>
      <c r="N5" s="215" t="s">
        <v>248</v>
      </c>
      <c r="O5" s="215" t="s">
        <v>249</v>
      </c>
      <c r="P5" s="216" t="s">
        <v>252</v>
      </c>
      <c r="Q5" s="216"/>
      <c r="R5" s="216"/>
    </row>
    <row r="6" spans="1:18" s="35" customFormat="1" ht="42" customHeight="1">
      <c r="A6" s="171"/>
      <c r="B6" s="171"/>
      <c r="C6" s="171"/>
      <c r="D6" s="172"/>
      <c r="E6" s="217"/>
      <c r="F6" s="217"/>
      <c r="G6" s="218" t="s">
        <v>10</v>
      </c>
      <c r="H6" s="219" t="s">
        <v>12</v>
      </c>
      <c r="I6" s="219" t="s">
        <v>13</v>
      </c>
      <c r="J6" s="235"/>
      <c r="K6" s="171"/>
      <c r="L6" s="171"/>
      <c r="M6" s="172"/>
      <c r="N6" s="217"/>
      <c r="O6" s="217"/>
      <c r="P6" s="218" t="s">
        <v>10</v>
      </c>
      <c r="Q6" s="219" t="s">
        <v>12</v>
      </c>
      <c r="R6" s="219" t="s">
        <v>13</v>
      </c>
    </row>
    <row r="7" spans="1:18" s="35" customFormat="1" ht="34.5" customHeight="1">
      <c r="A7" s="173" t="s">
        <v>253</v>
      </c>
      <c r="B7" s="174">
        <v>1752</v>
      </c>
      <c r="C7" s="175">
        <v>1837</v>
      </c>
      <c r="D7" s="176">
        <v>208</v>
      </c>
      <c r="E7" s="220">
        <f>(D7-B7)/B7*100</f>
        <v>-88.12785388127854</v>
      </c>
      <c r="F7" s="220">
        <f>D7/C7*100</f>
        <v>11.322808927599347</v>
      </c>
      <c r="G7" s="221">
        <v>208</v>
      </c>
      <c r="H7" s="220">
        <v>-84.68</v>
      </c>
      <c r="I7" s="220">
        <f>G7/C7*100</f>
        <v>11.322808927599347</v>
      </c>
      <c r="J7" s="236" t="s">
        <v>254</v>
      </c>
      <c r="K7" s="237">
        <v>62</v>
      </c>
      <c r="L7" s="237">
        <v>93</v>
      </c>
      <c r="M7" s="298">
        <v>39</v>
      </c>
      <c r="N7" s="298">
        <f>(M7-L7)/K7*100</f>
        <v>-87.09677419354838</v>
      </c>
      <c r="O7" s="298">
        <f>M7/L7*100</f>
        <v>41.935483870967744</v>
      </c>
      <c r="P7" s="299">
        <v>39</v>
      </c>
      <c r="Q7" s="219">
        <v>18.18</v>
      </c>
      <c r="R7" s="219">
        <f>P7/L7*100</f>
        <v>41.935483870967744</v>
      </c>
    </row>
    <row r="8" spans="1:18" s="35" customFormat="1" ht="34.5" customHeight="1">
      <c r="A8" s="177" t="s">
        <v>255</v>
      </c>
      <c r="B8" s="178">
        <v>178</v>
      </c>
      <c r="C8" s="178">
        <v>173</v>
      </c>
      <c r="D8" s="178">
        <v>36</v>
      </c>
      <c r="E8" s="178">
        <f>(D8-B8)/B8*100</f>
        <v>-79.7752808988764</v>
      </c>
      <c r="F8" s="178">
        <f>D8/C8*100</f>
        <v>20.809248554913296</v>
      </c>
      <c r="G8" s="178">
        <v>36</v>
      </c>
      <c r="H8" s="178">
        <v>-66.67</v>
      </c>
      <c r="I8" s="178">
        <f>G8/C8*100</f>
        <v>20.809248554913296</v>
      </c>
      <c r="J8" s="238" t="s">
        <v>256</v>
      </c>
      <c r="K8" s="237">
        <f aca="true" t="shared" si="0" ref="K8:P8">K9+K10</f>
        <v>1593</v>
      </c>
      <c r="L8" s="237">
        <f t="shared" si="0"/>
        <v>2617</v>
      </c>
      <c r="M8" s="300">
        <f t="shared" si="0"/>
        <v>1450</v>
      </c>
      <c r="N8" s="298">
        <f aca="true" t="shared" si="1" ref="N8:N54">(M8-L8)/K8*100</f>
        <v>-73.25800376647834</v>
      </c>
      <c r="O8" s="298">
        <f aca="true" t="shared" si="2" ref="O8:O54">M8/L8*100</f>
        <v>55.40695452808559</v>
      </c>
      <c r="P8" s="218">
        <f t="shared" si="0"/>
        <v>1450</v>
      </c>
      <c r="Q8" s="219">
        <v>14.26</v>
      </c>
      <c r="R8" s="219">
        <f aca="true" t="shared" si="3" ref="R8:R17">P8/L8*100</f>
        <v>55.40695452808559</v>
      </c>
    </row>
    <row r="9" spans="1:18" s="35" customFormat="1" ht="40.5" customHeight="1">
      <c r="A9" s="177"/>
      <c r="B9" s="179"/>
      <c r="C9" s="179"/>
      <c r="D9" s="179"/>
      <c r="E9" s="179"/>
      <c r="F9" s="179"/>
      <c r="G9" s="179"/>
      <c r="H9" s="179"/>
      <c r="I9" s="179"/>
      <c r="J9" s="239" t="s">
        <v>257</v>
      </c>
      <c r="K9" s="240">
        <v>1543</v>
      </c>
      <c r="L9" s="241">
        <v>2556</v>
      </c>
      <c r="M9" s="221">
        <v>1422</v>
      </c>
      <c r="N9" s="298">
        <f t="shared" si="1"/>
        <v>-73.49319507453014</v>
      </c>
      <c r="O9" s="298">
        <f t="shared" si="2"/>
        <v>55.633802816901415</v>
      </c>
      <c r="P9" s="301">
        <v>1422</v>
      </c>
      <c r="Q9" s="313">
        <v>16.56</v>
      </c>
      <c r="R9" s="219">
        <f t="shared" si="3"/>
        <v>55.633802816901415</v>
      </c>
    </row>
    <row r="10" spans="1:18" s="35" customFormat="1" ht="40.5" customHeight="1">
      <c r="A10" s="177"/>
      <c r="B10" s="179"/>
      <c r="C10" s="179"/>
      <c r="D10" s="179"/>
      <c r="E10" s="179"/>
      <c r="F10" s="179"/>
      <c r="G10" s="179"/>
      <c r="H10" s="179"/>
      <c r="I10" s="179"/>
      <c r="J10" s="239" t="s">
        <v>258</v>
      </c>
      <c r="K10" s="242">
        <v>50</v>
      </c>
      <c r="L10" s="241">
        <v>61</v>
      </c>
      <c r="M10" s="302">
        <v>28</v>
      </c>
      <c r="N10" s="298">
        <f t="shared" si="1"/>
        <v>-66</v>
      </c>
      <c r="O10" s="298">
        <f t="shared" si="2"/>
        <v>45.90163934426229</v>
      </c>
      <c r="P10" s="301">
        <v>28</v>
      </c>
      <c r="Q10" s="313">
        <v>-42.86</v>
      </c>
      <c r="R10" s="219">
        <f t="shared" si="3"/>
        <v>45.90163934426229</v>
      </c>
    </row>
    <row r="11" spans="1:18" s="35" customFormat="1" ht="34.5" customHeight="1">
      <c r="A11" s="177"/>
      <c r="B11" s="179"/>
      <c r="C11" s="179"/>
      <c r="D11" s="179"/>
      <c r="E11" s="179"/>
      <c r="F11" s="179"/>
      <c r="G11" s="179"/>
      <c r="H11" s="179"/>
      <c r="I11" s="179"/>
      <c r="J11" s="243" t="s">
        <v>259</v>
      </c>
      <c r="K11" s="244">
        <f>K12+K20+K21+K22+K23</f>
        <v>63116</v>
      </c>
      <c r="L11" s="237">
        <f>L12+L20+L21+L22+L23</f>
        <v>72699</v>
      </c>
      <c r="M11" s="237">
        <f>M12+M20+M21+M22+M23</f>
        <v>24989</v>
      </c>
      <c r="N11" s="298">
        <f t="shared" si="1"/>
        <v>-75.59097534698016</v>
      </c>
      <c r="O11" s="298">
        <f t="shared" si="2"/>
        <v>34.373237596115494</v>
      </c>
      <c r="P11" s="263">
        <f>P12+P20+P21+P22+P23</f>
        <v>23284</v>
      </c>
      <c r="Q11" s="313">
        <v>-49.28</v>
      </c>
      <c r="R11" s="219">
        <f t="shared" si="3"/>
        <v>32.02795086589912</v>
      </c>
    </row>
    <row r="12" spans="1:18" s="35" customFormat="1" ht="34.5" customHeight="1">
      <c r="A12" s="177"/>
      <c r="B12" s="179"/>
      <c r="C12" s="179"/>
      <c r="D12" s="179"/>
      <c r="E12" s="179"/>
      <c r="F12" s="179"/>
      <c r="G12" s="179"/>
      <c r="H12" s="179"/>
      <c r="I12" s="179"/>
      <c r="J12" s="245" t="s">
        <v>260</v>
      </c>
      <c r="K12" s="246">
        <f>SUM(K13:K19)</f>
        <v>59065</v>
      </c>
      <c r="L12" s="237">
        <f>SUM(L13:L19)</f>
        <v>68457</v>
      </c>
      <c r="M12" s="237">
        <f>SUM(M13:M19)</f>
        <v>22371</v>
      </c>
      <c r="N12" s="298">
        <f t="shared" si="1"/>
        <v>-78.02590366545331</v>
      </c>
      <c r="O12" s="298">
        <f t="shared" si="2"/>
        <v>32.678907927604186</v>
      </c>
      <c r="P12" s="263">
        <f>SUM(P13:P19)</f>
        <v>22543</v>
      </c>
      <c r="Q12" s="313">
        <v>-49.97</v>
      </c>
      <c r="R12" s="219">
        <f t="shared" si="3"/>
        <v>32.930160538732345</v>
      </c>
    </row>
    <row r="13" spans="1:18" s="35" customFormat="1" ht="34.5" customHeight="1">
      <c r="A13" s="177"/>
      <c r="B13" s="180"/>
      <c r="C13" s="180"/>
      <c r="D13" s="180"/>
      <c r="E13" s="180"/>
      <c r="F13" s="180"/>
      <c r="G13" s="180"/>
      <c r="H13" s="180"/>
      <c r="I13" s="180"/>
      <c r="J13" s="247" t="s">
        <v>261</v>
      </c>
      <c r="K13" s="240">
        <v>3296</v>
      </c>
      <c r="L13" s="175">
        <v>19359</v>
      </c>
      <c r="M13" s="176">
        <v>3888</v>
      </c>
      <c r="N13" s="298">
        <f t="shared" si="1"/>
        <v>-469.38713592233006</v>
      </c>
      <c r="O13" s="298">
        <f t="shared" si="2"/>
        <v>20.0836820083682</v>
      </c>
      <c r="P13" s="303">
        <v>4096</v>
      </c>
      <c r="Q13" s="313">
        <v>-18.33</v>
      </c>
      <c r="R13" s="219">
        <f t="shared" si="3"/>
        <v>21.15811767136732</v>
      </c>
    </row>
    <row r="14" spans="1:18" s="35" customFormat="1" ht="34.5" customHeight="1">
      <c r="A14" s="173" t="s">
        <v>262</v>
      </c>
      <c r="B14" s="181">
        <f>SUM(B15:B19)</f>
        <v>64075</v>
      </c>
      <c r="C14" s="176">
        <f>SUM(C15:C19)</f>
        <v>71090</v>
      </c>
      <c r="D14" s="176">
        <f>SUM(D15:D19)</f>
        <v>22052</v>
      </c>
      <c r="E14" s="220">
        <f aca="true" t="shared" si="4" ref="E14:E23">(D14-B14)/B14*100</f>
        <v>-65.5840811548966</v>
      </c>
      <c r="F14" s="220">
        <f>D14/C14*100</f>
        <v>31.019834013222674</v>
      </c>
      <c r="G14" s="176">
        <f>SUM(G15:G19)</f>
        <v>3919</v>
      </c>
      <c r="H14" s="220">
        <v>-84.63</v>
      </c>
      <c r="I14" s="220">
        <f>G14/C14*100</f>
        <v>5.5127303418202285</v>
      </c>
      <c r="J14" s="247" t="s">
        <v>263</v>
      </c>
      <c r="K14" s="240">
        <v>17276</v>
      </c>
      <c r="L14" s="175">
        <v>7452</v>
      </c>
      <c r="M14" s="176">
        <v>0</v>
      </c>
      <c r="N14" s="298">
        <f t="shared" si="1"/>
        <v>-43.13498495021996</v>
      </c>
      <c r="O14" s="298">
        <f t="shared" si="2"/>
        <v>0</v>
      </c>
      <c r="P14" s="301">
        <v>9977</v>
      </c>
      <c r="Q14" s="313">
        <v>-41.01</v>
      </c>
      <c r="R14" s="219">
        <f t="shared" si="3"/>
        <v>133.88352120236178</v>
      </c>
    </row>
    <row r="15" spans="1:19" s="35" customFormat="1" ht="34.5" customHeight="1">
      <c r="A15" s="182" t="s">
        <v>264</v>
      </c>
      <c r="B15" s="173">
        <v>34214</v>
      </c>
      <c r="C15" s="176">
        <v>47720</v>
      </c>
      <c r="D15" s="176">
        <f>3889+15133</f>
        <v>19022</v>
      </c>
      <c r="E15" s="220">
        <f t="shared" si="4"/>
        <v>-44.4028760156661</v>
      </c>
      <c r="F15" s="220">
        <f aca="true" t="shared" si="5" ref="F15:F21">D15/C15*100</f>
        <v>39.861693210393966</v>
      </c>
      <c r="G15" s="176">
        <v>3889</v>
      </c>
      <c r="H15" s="220">
        <v>-84.86</v>
      </c>
      <c r="I15" s="220">
        <f>G15/C15*100</f>
        <v>8.14962279966471</v>
      </c>
      <c r="J15" s="247" t="s">
        <v>265</v>
      </c>
      <c r="K15" s="248">
        <v>24426</v>
      </c>
      <c r="L15" s="175">
        <v>24426</v>
      </c>
      <c r="M15" s="176">
        <f>149+813</f>
        <v>962</v>
      </c>
      <c r="N15" s="298">
        <f t="shared" si="1"/>
        <v>-96.06157373290756</v>
      </c>
      <c r="O15" s="298">
        <f t="shared" si="2"/>
        <v>3.938426267092442</v>
      </c>
      <c r="P15" s="301">
        <v>5015</v>
      </c>
      <c r="Q15" s="313">
        <v>-62.46</v>
      </c>
      <c r="R15" s="219">
        <f t="shared" si="3"/>
        <v>20.531400966183575</v>
      </c>
      <c r="S15" s="314"/>
    </row>
    <row r="16" spans="1:18" s="35" customFormat="1" ht="34.5" customHeight="1">
      <c r="A16" s="183" t="s">
        <v>266</v>
      </c>
      <c r="B16" s="183">
        <v>42</v>
      </c>
      <c r="C16" s="184">
        <v>270</v>
      </c>
      <c r="D16" s="176">
        <v>33</v>
      </c>
      <c r="E16" s="220">
        <f t="shared" si="4"/>
        <v>-21.428571428571427</v>
      </c>
      <c r="F16" s="220">
        <f t="shared" si="5"/>
        <v>12.222222222222221</v>
      </c>
      <c r="G16" s="221">
        <v>33</v>
      </c>
      <c r="H16" s="220">
        <v>26.92</v>
      </c>
      <c r="I16" s="220"/>
      <c r="J16" s="247" t="s">
        <v>267</v>
      </c>
      <c r="K16" s="248">
        <v>406</v>
      </c>
      <c r="L16" s="175">
        <v>406</v>
      </c>
      <c r="M16" s="176">
        <v>671</v>
      </c>
      <c r="N16" s="298">
        <f t="shared" si="1"/>
        <v>65.27093596059113</v>
      </c>
      <c r="O16" s="298">
        <f t="shared" si="2"/>
        <v>165.27093596059112</v>
      </c>
      <c r="P16" s="301">
        <v>671</v>
      </c>
      <c r="Q16" s="313">
        <v>-91.33</v>
      </c>
      <c r="R16" s="219">
        <f t="shared" si="3"/>
        <v>165.27093596059112</v>
      </c>
    </row>
    <row r="17" spans="1:18" s="35" customFormat="1" ht="34.5" customHeight="1">
      <c r="A17" s="183" t="s">
        <v>268</v>
      </c>
      <c r="B17" s="183">
        <v>797</v>
      </c>
      <c r="C17" s="184"/>
      <c r="D17" s="176"/>
      <c r="E17" s="220">
        <f t="shared" si="4"/>
        <v>-100</v>
      </c>
      <c r="F17" s="220"/>
      <c r="G17" s="221"/>
      <c r="H17" s="220"/>
      <c r="I17" s="220"/>
      <c r="J17" s="247" t="s">
        <v>269</v>
      </c>
      <c r="K17" s="248">
        <v>1000</v>
      </c>
      <c r="L17" s="175">
        <v>1000</v>
      </c>
      <c r="M17" s="176">
        <v>60</v>
      </c>
      <c r="N17" s="298">
        <f t="shared" si="1"/>
        <v>-94</v>
      </c>
      <c r="O17" s="298">
        <f t="shared" si="2"/>
        <v>6</v>
      </c>
      <c r="P17" s="301">
        <v>60</v>
      </c>
      <c r="Q17" s="313">
        <v>33.33</v>
      </c>
      <c r="R17" s="219">
        <f t="shared" si="3"/>
        <v>6</v>
      </c>
    </row>
    <row r="18" spans="1:18" s="35" customFormat="1" ht="34.5" customHeight="1">
      <c r="A18" s="183" t="s">
        <v>270</v>
      </c>
      <c r="B18" s="185">
        <v>-224</v>
      </c>
      <c r="C18" s="176">
        <v>0</v>
      </c>
      <c r="D18" s="176">
        <v>-3</v>
      </c>
      <c r="E18" s="220">
        <f t="shared" si="4"/>
        <v>-98.66071428571429</v>
      </c>
      <c r="F18" s="220"/>
      <c r="G18" s="221">
        <v>-3</v>
      </c>
      <c r="H18" s="220">
        <f>(G18-B18)/B18*100</f>
        <v>-98.66071428571429</v>
      </c>
      <c r="I18" s="220"/>
      <c r="J18" s="247" t="s">
        <v>271</v>
      </c>
      <c r="K18" s="248">
        <v>200</v>
      </c>
      <c r="L18" s="175">
        <v>200</v>
      </c>
      <c r="M18" s="176"/>
      <c r="N18" s="298"/>
      <c r="O18" s="298">
        <f t="shared" si="2"/>
        <v>0</v>
      </c>
      <c r="P18" s="263"/>
      <c r="Q18" s="313"/>
      <c r="R18" s="219">
        <f aca="true" t="shared" si="6" ref="R18:R25">P18/L18*100</f>
        <v>0</v>
      </c>
    </row>
    <row r="19" spans="1:22" s="35" customFormat="1" ht="34.5" customHeight="1">
      <c r="A19" s="186" t="s">
        <v>272</v>
      </c>
      <c r="B19" s="187">
        <v>29246</v>
      </c>
      <c r="C19" s="176">
        <v>23100</v>
      </c>
      <c r="D19" s="176">
        <v>3000</v>
      </c>
      <c r="E19" s="220">
        <f t="shared" si="4"/>
        <v>-89.7421869657389</v>
      </c>
      <c r="F19" s="220">
        <f t="shared" si="5"/>
        <v>12.987012987012985</v>
      </c>
      <c r="G19" s="176"/>
      <c r="H19" s="220"/>
      <c r="I19" s="220">
        <f>G19/C19*100</f>
        <v>0</v>
      </c>
      <c r="J19" s="249" t="s">
        <v>273</v>
      </c>
      <c r="K19" s="250">
        <v>12461</v>
      </c>
      <c r="L19" s="184">
        <v>15614</v>
      </c>
      <c r="M19" s="195">
        <f>2470+14320</f>
        <v>16790</v>
      </c>
      <c r="N19" s="298">
        <f t="shared" si="1"/>
        <v>9.437444827862933</v>
      </c>
      <c r="O19" s="298">
        <f t="shared" si="2"/>
        <v>107.53170231843217</v>
      </c>
      <c r="P19" s="301">
        <v>2724</v>
      </c>
      <c r="Q19" s="313">
        <v>27.42</v>
      </c>
      <c r="R19" s="219">
        <f t="shared" si="6"/>
        <v>17.445881900858204</v>
      </c>
      <c r="V19" s="317"/>
    </row>
    <row r="20" spans="1:18" s="35" customFormat="1" ht="34.5" customHeight="1">
      <c r="A20" s="188" t="s">
        <v>274</v>
      </c>
      <c r="B20" s="189">
        <v>1443</v>
      </c>
      <c r="C20" s="190">
        <v>800</v>
      </c>
      <c r="D20" s="176">
        <v>1757</v>
      </c>
      <c r="E20" s="220">
        <f t="shared" si="4"/>
        <v>21.76022176022176</v>
      </c>
      <c r="F20" s="220">
        <f t="shared" si="5"/>
        <v>219.625</v>
      </c>
      <c r="G20" s="221">
        <v>1757</v>
      </c>
      <c r="H20" s="220">
        <v>90.98</v>
      </c>
      <c r="I20" s="220">
        <f>G20/C20*100</f>
        <v>219.625</v>
      </c>
      <c r="J20" s="251" t="s">
        <v>275</v>
      </c>
      <c r="K20" s="252">
        <v>1719</v>
      </c>
      <c r="L20" s="253">
        <v>173</v>
      </c>
      <c r="M20" s="222">
        <v>208</v>
      </c>
      <c r="N20" s="298">
        <f t="shared" si="1"/>
        <v>2.036067481093659</v>
      </c>
      <c r="O20" s="298">
        <f t="shared" si="2"/>
        <v>120.23121387283237</v>
      </c>
      <c r="P20" s="263"/>
      <c r="Q20" s="313"/>
      <c r="R20" s="219">
        <f t="shared" si="6"/>
        <v>0</v>
      </c>
    </row>
    <row r="21" spans="1:18" s="35" customFormat="1" ht="34.5" customHeight="1">
      <c r="A21" s="188" t="s">
        <v>276</v>
      </c>
      <c r="B21" s="188">
        <v>887</v>
      </c>
      <c r="C21" s="176">
        <v>820</v>
      </c>
      <c r="D21" s="176">
        <v>621</v>
      </c>
      <c r="E21" s="220">
        <f t="shared" si="4"/>
        <v>-29.988726042841034</v>
      </c>
      <c r="F21" s="220">
        <f t="shared" si="5"/>
        <v>75.73170731707317</v>
      </c>
      <c r="G21" s="221">
        <v>621</v>
      </c>
      <c r="H21" s="220">
        <v>-6.33</v>
      </c>
      <c r="I21" s="220">
        <f>G21/C21*100</f>
        <v>75.73170731707317</v>
      </c>
      <c r="J21" s="251" t="s">
        <v>277</v>
      </c>
      <c r="K21" s="252">
        <v>586</v>
      </c>
      <c r="L21" s="254">
        <v>1837</v>
      </c>
      <c r="M21" s="222">
        <v>202</v>
      </c>
      <c r="N21" s="298">
        <f t="shared" si="1"/>
        <v>-279.01023890784984</v>
      </c>
      <c r="O21" s="298">
        <f t="shared" si="2"/>
        <v>10.996189439303212</v>
      </c>
      <c r="P21" s="304">
        <v>165</v>
      </c>
      <c r="Q21" s="313">
        <v>-65.98</v>
      </c>
      <c r="R21" s="219">
        <f t="shared" si="6"/>
        <v>8.982035928143713</v>
      </c>
    </row>
    <row r="22" spans="1:18" s="35" customFormat="1" ht="34.5" customHeight="1">
      <c r="A22" s="188" t="s">
        <v>278</v>
      </c>
      <c r="B22" s="188">
        <v>18</v>
      </c>
      <c r="C22" s="176"/>
      <c r="D22" s="176"/>
      <c r="E22" s="220">
        <f t="shared" si="4"/>
        <v>-100</v>
      </c>
      <c r="F22" s="220"/>
      <c r="G22" s="221"/>
      <c r="H22" s="220"/>
      <c r="I22" s="220"/>
      <c r="J22" s="251" t="s">
        <v>279</v>
      </c>
      <c r="K22" s="255">
        <v>1368</v>
      </c>
      <c r="L22" s="254">
        <v>800</v>
      </c>
      <c r="M22" s="222">
        <v>1757</v>
      </c>
      <c r="N22" s="298">
        <f t="shared" si="1"/>
        <v>69.95614035087719</v>
      </c>
      <c r="O22" s="298">
        <f t="shared" si="2"/>
        <v>219.625</v>
      </c>
      <c r="P22" s="304">
        <v>225</v>
      </c>
      <c r="Q22" s="313"/>
      <c r="R22" s="219">
        <f t="shared" si="6"/>
        <v>28.125</v>
      </c>
    </row>
    <row r="23" spans="1:18" s="35" customFormat="1" ht="34.5" customHeight="1">
      <c r="A23" s="173" t="s">
        <v>280</v>
      </c>
      <c r="B23" s="173">
        <v>554</v>
      </c>
      <c r="C23" s="191">
        <v>0</v>
      </c>
      <c r="D23" s="176">
        <v>14</v>
      </c>
      <c r="E23" s="220">
        <f t="shared" si="4"/>
        <v>-97.47292418772562</v>
      </c>
      <c r="F23" s="220"/>
      <c r="G23" s="176">
        <v>14</v>
      </c>
      <c r="H23" s="220">
        <v>-22.22</v>
      </c>
      <c r="I23" s="220"/>
      <c r="J23" s="245" t="s">
        <v>281</v>
      </c>
      <c r="K23" s="256">
        <v>378</v>
      </c>
      <c r="L23" s="237">
        <v>1432</v>
      </c>
      <c r="M23" s="222">
        <v>451</v>
      </c>
      <c r="N23" s="298">
        <f t="shared" si="1"/>
        <v>-259.5238095238095</v>
      </c>
      <c r="O23" s="298">
        <f t="shared" si="2"/>
        <v>31.49441340782123</v>
      </c>
      <c r="P23" s="304">
        <v>351</v>
      </c>
      <c r="Q23" s="313">
        <v>-2.5</v>
      </c>
      <c r="R23" s="219">
        <f t="shared" si="6"/>
        <v>24.511173184357542</v>
      </c>
    </row>
    <row r="24" spans="1:18" s="35" customFormat="1" ht="34.5" customHeight="1">
      <c r="A24" s="173"/>
      <c r="B24" s="173"/>
      <c r="C24" s="191">
        <v>0</v>
      </c>
      <c r="D24" s="176"/>
      <c r="E24" s="220"/>
      <c r="F24" s="220"/>
      <c r="G24" s="176"/>
      <c r="H24" s="220"/>
      <c r="I24" s="220"/>
      <c r="J24" s="249" t="s">
        <v>282</v>
      </c>
      <c r="K24" s="257">
        <f>K25+K26</f>
        <v>579</v>
      </c>
      <c r="L24" s="254">
        <v>3819</v>
      </c>
      <c r="M24" s="254">
        <f>M25+M26</f>
        <v>1508</v>
      </c>
      <c r="N24" s="298">
        <f t="shared" si="1"/>
        <v>-399.1364421416235</v>
      </c>
      <c r="O24" s="298">
        <f t="shared" si="2"/>
        <v>39.486776643100285</v>
      </c>
      <c r="P24" s="305">
        <f>P25+P26</f>
        <v>1508</v>
      </c>
      <c r="Q24" s="313">
        <v>220.17</v>
      </c>
      <c r="R24" s="219">
        <f t="shared" si="6"/>
        <v>39.486776643100285</v>
      </c>
    </row>
    <row r="25" spans="1:18" s="35" customFormat="1" ht="34.5" customHeight="1">
      <c r="A25" s="173"/>
      <c r="B25" s="173"/>
      <c r="C25" s="191"/>
      <c r="D25" s="176"/>
      <c r="E25" s="220"/>
      <c r="F25" s="220"/>
      <c r="G25" s="176"/>
      <c r="H25" s="220"/>
      <c r="I25" s="220"/>
      <c r="J25" s="258" t="s">
        <v>283</v>
      </c>
      <c r="K25" s="174">
        <v>473</v>
      </c>
      <c r="L25" s="184">
        <v>3819</v>
      </c>
      <c r="M25" s="306">
        <v>1503</v>
      </c>
      <c r="N25" s="298">
        <f t="shared" si="1"/>
        <v>-489.6405919661734</v>
      </c>
      <c r="O25" s="298">
        <f t="shared" si="2"/>
        <v>39.355852317360565</v>
      </c>
      <c r="P25" s="301">
        <v>1503</v>
      </c>
      <c r="Q25" s="313">
        <v>305.12</v>
      </c>
      <c r="R25" s="219">
        <f t="shared" si="6"/>
        <v>39.355852317360565</v>
      </c>
    </row>
    <row r="26" spans="1:18" s="35" customFormat="1" ht="34.5" customHeight="1">
      <c r="A26" s="173"/>
      <c r="B26" s="173"/>
      <c r="C26" s="192">
        <v>0</v>
      </c>
      <c r="D26" s="176"/>
      <c r="E26" s="220"/>
      <c r="F26" s="220"/>
      <c r="G26" s="176"/>
      <c r="H26" s="220"/>
      <c r="I26" s="220"/>
      <c r="J26" s="259" t="s">
        <v>284</v>
      </c>
      <c r="K26" s="174">
        <v>106</v>
      </c>
      <c r="L26" s="175"/>
      <c r="M26" s="306">
        <v>5</v>
      </c>
      <c r="N26" s="298">
        <f t="shared" si="1"/>
        <v>4.716981132075472</v>
      </c>
      <c r="O26" s="298"/>
      <c r="P26" s="301">
        <v>5</v>
      </c>
      <c r="Q26" s="313">
        <v>-95</v>
      </c>
      <c r="R26" s="219"/>
    </row>
    <row r="27" spans="1:18" s="35" customFormat="1" ht="34.5" customHeight="1">
      <c r="A27" s="173"/>
      <c r="B27" s="173"/>
      <c r="C27" s="175"/>
      <c r="D27" s="176"/>
      <c r="E27" s="220"/>
      <c r="F27" s="220"/>
      <c r="G27" s="176"/>
      <c r="H27" s="220"/>
      <c r="I27" s="220"/>
      <c r="J27" s="249" t="s">
        <v>285</v>
      </c>
      <c r="K27" s="244">
        <f aca="true" t="shared" si="7" ref="K27:P27">SUM(K28:K30)</f>
        <v>48575</v>
      </c>
      <c r="L27" s="237">
        <f t="shared" si="7"/>
        <v>631</v>
      </c>
      <c r="M27" s="222">
        <f t="shared" si="7"/>
        <v>15433</v>
      </c>
      <c r="N27" s="298">
        <f t="shared" si="1"/>
        <v>30.47246525990736</v>
      </c>
      <c r="O27" s="298">
        <f t="shared" si="2"/>
        <v>2445.8003169572107</v>
      </c>
      <c r="P27" s="263">
        <f t="shared" si="7"/>
        <v>4116</v>
      </c>
      <c r="Q27" s="313">
        <v>-91.28</v>
      </c>
      <c r="R27" s="219">
        <f>P27/L27*100</f>
        <v>652.29793977813</v>
      </c>
    </row>
    <row r="28" spans="1:18" s="35" customFormat="1" ht="34.5" customHeight="1">
      <c r="A28" s="173"/>
      <c r="B28" s="173"/>
      <c r="C28" s="176">
        <v>0</v>
      </c>
      <c r="D28" s="176"/>
      <c r="E28" s="220"/>
      <c r="F28" s="220"/>
      <c r="G28" s="176"/>
      <c r="H28" s="220"/>
      <c r="I28" s="220"/>
      <c r="J28" s="260" t="s">
        <v>286</v>
      </c>
      <c r="K28" s="261">
        <v>775</v>
      </c>
      <c r="L28" s="175">
        <v>613</v>
      </c>
      <c r="M28" s="184">
        <v>433</v>
      </c>
      <c r="N28" s="298">
        <f t="shared" si="1"/>
        <v>-23.225806451612904</v>
      </c>
      <c r="O28" s="298">
        <f t="shared" si="2"/>
        <v>70.63621533442088</v>
      </c>
      <c r="P28" s="304">
        <v>433</v>
      </c>
      <c r="Q28" s="313">
        <v>-28.55</v>
      </c>
      <c r="R28" s="219">
        <f>P28/L28*100</f>
        <v>70.63621533442088</v>
      </c>
    </row>
    <row r="29" spans="1:18" s="35" customFormat="1" ht="34.5" customHeight="1">
      <c r="A29" s="193"/>
      <c r="B29" s="193"/>
      <c r="C29" s="176"/>
      <c r="D29" s="176"/>
      <c r="E29" s="220"/>
      <c r="F29" s="220"/>
      <c r="G29" s="176"/>
      <c r="H29" s="220"/>
      <c r="I29" s="220"/>
      <c r="J29" s="260" t="s">
        <v>287</v>
      </c>
      <c r="K29" s="262">
        <v>47800</v>
      </c>
      <c r="L29" s="175"/>
      <c r="M29" s="184">
        <v>15000</v>
      </c>
      <c r="N29" s="298">
        <f t="shared" si="1"/>
        <v>31.380753138075313</v>
      </c>
      <c r="O29" s="298"/>
      <c r="P29" s="301">
        <v>3683</v>
      </c>
      <c r="Q29" s="313">
        <v>-92.09</v>
      </c>
      <c r="R29" s="219"/>
    </row>
    <row r="30" spans="1:18" s="35" customFormat="1" ht="34.5" customHeight="1">
      <c r="A30" s="193"/>
      <c r="B30" s="194"/>
      <c r="C30" s="195"/>
      <c r="D30" s="176"/>
      <c r="E30" s="220"/>
      <c r="F30" s="220"/>
      <c r="G30" s="176"/>
      <c r="H30" s="220"/>
      <c r="I30" s="220"/>
      <c r="J30" s="260" t="s">
        <v>288</v>
      </c>
      <c r="K30" s="262"/>
      <c r="L30" s="175">
        <v>18</v>
      </c>
      <c r="M30" s="176"/>
      <c r="N30" s="298"/>
      <c r="O30" s="298">
        <f t="shared" si="2"/>
        <v>0</v>
      </c>
      <c r="P30" s="304"/>
      <c r="Q30" s="313"/>
      <c r="R30" s="219">
        <f aca="true" t="shared" si="8" ref="R30:R36">P30/L30*100</f>
        <v>0</v>
      </c>
    </row>
    <row r="31" spans="1:18" s="35" customFormat="1" ht="34.5" customHeight="1">
      <c r="A31" s="193"/>
      <c r="B31" s="193"/>
      <c r="C31" s="196"/>
      <c r="D31" s="176"/>
      <c r="E31" s="220"/>
      <c r="F31" s="220"/>
      <c r="G31" s="176"/>
      <c r="H31" s="220"/>
      <c r="I31" s="220"/>
      <c r="J31" s="249" t="s">
        <v>289</v>
      </c>
      <c r="K31" s="263">
        <f aca="true" t="shared" si="9" ref="K31:P31">SUM(K32:K35)</f>
        <v>904</v>
      </c>
      <c r="L31" s="263">
        <f t="shared" si="9"/>
        <v>2424</v>
      </c>
      <c r="M31" s="263">
        <f t="shared" si="9"/>
        <v>2051</v>
      </c>
      <c r="N31" s="298">
        <f t="shared" si="1"/>
        <v>-41.26106194690266</v>
      </c>
      <c r="O31" s="298">
        <f t="shared" si="2"/>
        <v>84.61221122112211</v>
      </c>
      <c r="P31" s="263">
        <f t="shared" si="9"/>
        <v>2051</v>
      </c>
      <c r="Q31" s="313">
        <v>186.85</v>
      </c>
      <c r="R31" s="219">
        <f t="shared" si="8"/>
        <v>84.61221122112211</v>
      </c>
    </row>
    <row r="32" spans="1:18" s="35" customFormat="1" ht="34.5" customHeight="1">
      <c r="A32" s="173"/>
      <c r="B32" s="173"/>
      <c r="C32" s="176"/>
      <c r="D32" s="176"/>
      <c r="E32" s="220"/>
      <c r="F32" s="220"/>
      <c r="G32" s="176"/>
      <c r="H32" s="220"/>
      <c r="I32" s="220"/>
      <c r="J32" s="258" t="s">
        <v>290</v>
      </c>
      <c r="K32" s="264"/>
      <c r="L32" s="265">
        <v>191</v>
      </c>
      <c r="M32" s="307">
        <v>192</v>
      </c>
      <c r="N32" s="298"/>
      <c r="O32" s="298">
        <f t="shared" si="2"/>
        <v>100.52356020942408</v>
      </c>
      <c r="P32" s="307">
        <v>192</v>
      </c>
      <c r="Q32" s="313"/>
      <c r="R32" s="219">
        <f t="shared" si="8"/>
        <v>100.52356020942408</v>
      </c>
    </row>
    <row r="33" spans="1:18" s="35" customFormat="1" ht="34.5" customHeight="1">
      <c r="A33" s="173"/>
      <c r="B33" s="173"/>
      <c r="C33" s="176"/>
      <c r="D33" s="176"/>
      <c r="E33" s="220"/>
      <c r="F33" s="220"/>
      <c r="G33" s="176"/>
      <c r="H33" s="220"/>
      <c r="I33" s="220"/>
      <c r="J33" s="266" t="s">
        <v>291</v>
      </c>
      <c r="K33" s="267"/>
      <c r="L33" s="265">
        <v>167</v>
      </c>
      <c r="M33" s="176">
        <v>167</v>
      </c>
      <c r="N33" s="298"/>
      <c r="O33" s="298">
        <f t="shared" si="2"/>
        <v>100</v>
      </c>
      <c r="P33" s="307">
        <v>167</v>
      </c>
      <c r="Q33" s="313"/>
      <c r="R33" s="219">
        <f t="shared" si="8"/>
        <v>100</v>
      </c>
    </row>
    <row r="34" spans="1:18" s="35" customFormat="1" ht="34.5" customHeight="1">
      <c r="A34" s="173"/>
      <c r="B34" s="173"/>
      <c r="C34" s="176"/>
      <c r="D34" s="176"/>
      <c r="E34" s="220"/>
      <c r="F34" s="220"/>
      <c r="G34" s="176"/>
      <c r="H34" s="220"/>
      <c r="I34" s="220"/>
      <c r="J34" s="268" t="s">
        <v>292</v>
      </c>
      <c r="K34" s="269">
        <v>904</v>
      </c>
      <c r="L34" s="265">
        <v>2000</v>
      </c>
      <c r="M34" s="176">
        <v>1632</v>
      </c>
      <c r="N34" s="298">
        <f t="shared" si="1"/>
        <v>-40.707964601769916</v>
      </c>
      <c r="O34" s="298">
        <f t="shared" si="2"/>
        <v>81.6</v>
      </c>
      <c r="P34" s="307">
        <v>1632</v>
      </c>
      <c r="Q34" s="313">
        <v>451.35</v>
      </c>
      <c r="R34" s="219">
        <f t="shared" si="8"/>
        <v>81.6</v>
      </c>
    </row>
    <row r="35" spans="1:18" s="35" customFormat="1" ht="34.5" customHeight="1">
      <c r="A35" s="173"/>
      <c r="B35" s="173"/>
      <c r="C35" s="176"/>
      <c r="D35" s="176"/>
      <c r="E35" s="220"/>
      <c r="F35" s="220"/>
      <c r="G35" s="176"/>
      <c r="H35" s="220"/>
      <c r="I35" s="220"/>
      <c r="J35" s="270" t="s">
        <v>293</v>
      </c>
      <c r="K35" s="271"/>
      <c r="L35" s="265">
        <v>66</v>
      </c>
      <c r="M35" s="176">
        <v>60</v>
      </c>
      <c r="N35" s="298"/>
      <c r="O35" s="298">
        <f t="shared" si="2"/>
        <v>90.9090909090909</v>
      </c>
      <c r="P35" s="304">
        <v>60</v>
      </c>
      <c r="Q35" s="313">
        <v>0</v>
      </c>
      <c r="R35" s="219">
        <f t="shared" si="8"/>
        <v>90.9090909090909</v>
      </c>
    </row>
    <row r="36" spans="1:18" s="35" customFormat="1" ht="34.5" customHeight="1">
      <c r="A36" s="197"/>
      <c r="B36" s="197"/>
      <c r="C36" s="198"/>
      <c r="D36" s="176"/>
      <c r="E36" s="220"/>
      <c r="F36" s="220"/>
      <c r="G36" s="176"/>
      <c r="H36" s="220"/>
      <c r="I36" s="220"/>
      <c r="J36" s="272" t="s">
        <v>294</v>
      </c>
      <c r="K36" s="273">
        <v>70</v>
      </c>
      <c r="L36" s="273">
        <v>1</v>
      </c>
      <c r="M36" s="222">
        <v>3</v>
      </c>
      <c r="N36" s="298">
        <f t="shared" si="1"/>
        <v>2.857142857142857</v>
      </c>
      <c r="O36" s="298">
        <f t="shared" si="2"/>
        <v>300</v>
      </c>
      <c r="P36" s="263"/>
      <c r="Q36" s="313"/>
      <c r="R36" s="219">
        <f t="shared" si="8"/>
        <v>0</v>
      </c>
    </row>
    <row r="37" spans="1:18" s="35" customFormat="1" ht="34.5" customHeight="1">
      <c r="A37" s="197"/>
      <c r="B37" s="197"/>
      <c r="C37" s="199"/>
      <c r="D37" s="176"/>
      <c r="E37" s="220"/>
      <c r="F37" s="220"/>
      <c r="G37" s="176"/>
      <c r="H37" s="220"/>
      <c r="I37" s="220"/>
      <c r="J37" s="274" t="s">
        <v>295</v>
      </c>
      <c r="K37" s="275">
        <v>8980</v>
      </c>
      <c r="L37" s="276"/>
      <c r="M37" s="222"/>
      <c r="N37" s="298">
        <f t="shared" si="1"/>
        <v>0</v>
      </c>
      <c r="O37" s="298" t="e">
        <f t="shared" si="2"/>
        <v>#DIV/0!</v>
      </c>
      <c r="P37" s="263"/>
      <c r="Q37" s="313"/>
      <c r="R37" s="219"/>
    </row>
    <row r="38" spans="1:22" s="35" customFormat="1" ht="34.5" customHeight="1">
      <c r="A38" s="183"/>
      <c r="B38" s="183"/>
      <c r="C38" s="196"/>
      <c r="D38" s="176"/>
      <c r="E38" s="220"/>
      <c r="F38" s="220"/>
      <c r="G38" s="176"/>
      <c r="H38" s="220"/>
      <c r="I38" s="220"/>
      <c r="J38" s="277" t="s">
        <v>296</v>
      </c>
      <c r="K38" s="273">
        <f>K7+K8+K11+K24+K27+K31+K36+K37</f>
        <v>123879</v>
      </c>
      <c r="L38" s="273">
        <f>L7+L8+L11+L24+L27+L31+L36</f>
        <v>82284</v>
      </c>
      <c r="M38" s="273">
        <f>M7+M8+M11+M24+M27+M31+M36</f>
        <v>45473</v>
      </c>
      <c r="N38" s="298">
        <f t="shared" si="1"/>
        <v>-29.715286691045296</v>
      </c>
      <c r="O38" s="298">
        <f t="shared" si="2"/>
        <v>55.26347771134121</v>
      </c>
      <c r="P38" s="263">
        <f>P7+P8+P11+P24+P27+P31+P36+P37</f>
        <v>32448</v>
      </c>
      <c r="Q38" s="313">
        <v>-67.82</v>
      </c>
      <c r="R38" s="219">
        <f>P38/L38*100</f>
        <v>39.43415487822663</v>
      </c>
      <c r="S38" s="35">
        <f>L38-M38</f>
        <v>36811</v>
      </c>
      <c r="V38" s="317"/>
    </row>
    <row r="39" spans="1:18" s="35" customFormat="1" ht="34.5" customHeight="1">
      <c r="A39" s="183"/>
      <c r="B39" s="183"/>
      <c r="C39" s="175"/>
      <c r="D39" s="176"/>
      <c r="E39" s="220"/>
      <c r="F39" s="220"/>
      <c r="G39" s="176"/>
      <c r="H39" s="220"/>
      <c r="I39" s="220"/>
      <c r="J39" s="277" t="s">
        <v>297</v>
      </c>
      <c r="K39" s="278"/>
      <c r="L39" s="276"/>
      <c r="M39" s="280"/>
      <c r="N39" s="298"/>
      <c r="O39" s="298"/>
      <c r="P39" s="280"/>
      <c r="Q39" s="315"/>
      <c r="R39" s="219"/>
    </row>
    <row r="40" spans="1:19" s="35" customFormat="1" ht="34.5" customHeight="1">
      <c r="A40" s="183"/>
      <c r="B40" s="183"/>
      <c r="C40" s="200"/>
      <c r="D40" s="176"/>
      <c r="E40" s="220"/>
      <c r="F40" s="220"/>
      <c r="G40" s="176"/>
      <c r="H40" s="220"/>
      <c r="I40" s="220"/>
      <c r="J40" s="277" t="s">
        <v>298</v>
      </c>
      <c r="K40" s="279"/>
      <c r="L40" s="280"/>
      <c r="M40" s="263"/>
      <c r="N40" s="298"/>
      <c r="O40" s="298"/>
      <c r="P40" s="308"/>
      <c r="Q40" s="316"/>
      <c r="R40" s="219"/>
      <c r="S40" s="317"/>
    </row>
    <row r="41" spans="1:18" s="35" customFormat="1" ht="34.5" customHeight="1">
      <c r="A41" s="197"/>
      <c r="B41" s="197"/>
      <c r="C41" s="201"/>
      <c r="D41" s="176"/>
      <c r="E41" s="220"/>
      <c r="F41" s="220"/>
      <c r="G41" s="176"/>
      <c r="H41" s="220"/>
      <c r="I41" s="220"/>
      <c r="J41" s="277" t="s">
        <v>299</v>
      </c>
      <c r="K41" s="279"/>
      <c r="L41" s="263"/>
      <c r="M41" s="309"/>
      <c r="N41" s="298"/>
      <c r="O41" s="298"/>
      <c r="P41" s="310"/>
      <c r="Q41" s="318"/>
      <c r="R41" s="219"/>
    </row>
    <row r="42" spans="1:18" s="35" customFormat="1" ht="34.5" customHeight="1">
      <c r="A42" s="197"/>
      <c r="B42" s="197"/>
      <c r="C42" s="202"/>
      <c r="D42" s="176"/>
      <c r="E42" s="220"/>
      <c r="F42" s="220"/>
      <c r="G42" s="176"/>
      <c r="H42" s="220"/>
      <c r="I42" s="220"/>
      <c r="J42" s="277" t="s">
        <v>300</v>
      </c>
      <c r="K42" s="279"/>
      <c r="L42" s="204"/>
      <c r="M42" s="309"/>
      <c r="N42" s="298"/>
      <c r="O42" s="298"/>
      <c r="P42" s="310"/>
      <c r="Q42" s="318"/>
      <c r="R42" s="219"/>
    </row>
    <row r="43" spans="1:18" s="35" customFormat="1" ht="34.5" customHeight="1">
      <c r="A43" s="197"/>
      <c r="B43" s="197"/>
      <c r="C43" s="198"/>
      <c r="D43" s="176"/>
      <c r="E43" s="220"/>
      <c r="F43" s="220"/>
      <c r="G43" s="176"/>
      <c r="H43" s="220"/>
      <c r="I43" s="220"/>
      <c r="J43" s="277"/>
      <c r="K43" s="273"/>
      <c r="L43" s="273"/>
      <c r="M43" s="273"/>
      <c r="N43" s="298"/>
      <c r="O43" s="298"/>
      <c r="P43" s="273"/>
      <c r="Q43" s="273"/>
      <c r="R43" s="219"/>
    </row>
    <row r="44" spans="1:18" s="35" customFormat="1" ht="34.5" customHeight="1">
      <c r="A44" s="203"/>
      <c r="B44" s="203"/>
      <c r="C44" s="204"/>
      <c r="D44" s="176"/>
      <c r="E44" s="220"/>
      <c r="F44" s="220"/>
      <c r="G44" s="176"/>
      <c r="H44" s="220"/>
      <c r="I44" s="220"/>
      <c r="J44" s="281"/>
      <c r="K44" s="208"/>
      <c r="L44" s="273"/>
      <c r="M44" s="208"/>
      <c r="N44" s="298"/>
      <c r="O44" s="298"/>
      <c r="P44" s="208"/>
      <c r="Q44" s="208"/>
      <c r="R44" s="219"/>
    </row>
    <row r="45" spans="1:19" s="35" customFormat="1" ht="34.5" customHeight="1">
      <c r="A45" s="203"/>
      <c r="B45" s="203"/>
      <c r="C45" s="204"/>
      <c r="D45" s="176"/>
      <c r="E45" s="220"/>
      <c r="F45" s="220"/>
      <c r="G45" s="176"/>
      <c r="H45" s="220"/>
      <c r="I45" s="220"/>
      <c r="J45" s="281"/>
      <c r="K45" s="208"/>
      <c r="L45" s="282"/>
      <c r="M45" s="208"/>
      <c r="N45" s="298"/>
      <c r="O45" s="298"/>
      <c r="P45" s="208"/>
      <c r="Q45" s="208"/>
      <c r="R45" s="219"/>
      <c r="S45" s="317"/>
    </row>
    <row r="46" spans="1:19" s="35" customFormat="1" ht="34.5" customHeight="1">
      <c r="A46" s="205" t="s">
        <v>301</v>
      </c>
      <c r="B46" s="206">
        <f>B7+B8+B14+B20+B21+B22+B23</f>
        <v>68907</v>
      </c>
      <c r="C46" s="206">
        <f>C7+C8+C14+C20+C21</f>
        <v>74720</v>
      </c>
      <c r="D46" s="206">
        <f>D7+D8+D14+D20+D21+D23</f>
        <v>24688</v>
      </c>
      <c r="E46" s="220">
        <f>(D46-B46)/B46*100</f>
        <v>-64.17199994195074</v>
      </c>
      <c r="F46" s="220">
        <f>D46/C46*100</f>
        <v>33.0406852248394</v>
      </c>
      <c r="G46" s="206">
        <f>G7+G8+G14+G20+G21+G23</f>
        <v>6555</v>
      </c>
      <c r="H46" s="220">
        <v>-77.06</v>
      </c>
      <c r="I46" s="283">
        <f>G46/C46*100</f>
        <v>8.772751605995717</v>
      </c>
      <c r="J46" s="281"/>
      <c r="K46" s="208"/>
      <c r="L46" s="282"/>
      <c r="M46" s="208"/>
      <c r="N46" s="298"/>
      <c r="O46" s="298"/>
      <c r="P46" s="208"/>
      <c r="Q46" s="208"/>
      <c r="R46" s="219"/>
      <c r="S46" s="317"/>
    </row>
    <row r="47" spans="1:19" s="35" customFormat="1" ht="34.5" customHeight="1">
      <c r="A47" s="197" t="s">
        <v>302</v>
      </c>
      <c r="B47" s="207">
        <f>B48+B49+B50</f>
        <v>15427</v>
      </c>
      <c r="C47" s="206">
        <f aca="true" t="shared" si="10" ref="C47:H47">C48+C49+C50</f>
        <v>504</v>
      </c>
      <c r="D47" s="206">
        <f t="shared" si="10"/>
        <v>2808</v>
      </c>
      <c r="E47" s="220">
        <f>(D47-B47)/B47*100</f>
        <v>-81.79814610747391</v>
      </c>
      <c r="F47" s="220">
        <f>D47/C47*100</f>
        <v>557.1428571428571</v>
      </c>
      <c r="G47" s="206">
        <f t="shared" si="10"/>
        <v>2808</v>
      </c>
      <c r="H47" s="222">
        <f t="shared" si="10"/>
        <v>-58.29</v>
      </c>
      <c r="I47" s="283">
        <f>G47/C47*100</f>
        <v>557.1428571428571</v>
      </c>
      <c r="J47" s="281"/>
      <c r="K47" s="208"/>
      <c r="L47" s="282"/>
      <c r="M47" s="208"/>
      <c r="N47" s="298"/>
      <c r="O47" s="298"/>
      <c r="P47" s="208"/>
      <c r="Q47" s="208"/>
      <c r="R47" s="219"/>
      <c r="S47" s="317"/>
    </row>
    <row r="48" spans="1:19" s="35" customFormat="1" ht="34.5" customHeight="1">
      <c r="A48" s="197" t="s">
        <v>303</v>
      </c>
      <c r="B48" s="197"/>
      <c r="C48" s="206"/>
      <c r="D48" s="206"/>
      <c r="E48" s="220"/>
      <c r="F48" s="220"/>
      <c r="G48" s="202"/>
      <c r="H48" s="220"/>
      <c r="I48" s="283"/>
      <c r="J48" s="284"/>
      <c r="K48" s="203"/>
      <c r="L48" s="204"/>
      <c r="M48" s="204"/>
      <c r="N48" s="298"/>
      <c r="O48" s="298"/>
      <c r="P48" s="204"/>
      <c r="Q48" s="319"/>
      <c r="R48" s="219"/>
      <c r="S48" s="317"/>
    </row>
    <row r="49" spans="1:19" s="35" customFormat="1" ht="34.5" customHeight="1">
      <c r="A49" s="197" t="s">
        <v>304</v>
      </c>
      <c r="B49" s="208">
        <v>15427</v>
      </c>
      <c r="C49" s="206">
        <v>504</v>
      </c>
      <c r="D49" s="206">
        <f>1151+1657</f>
        <v>2808</v>
      </c>
      <c r="E49" s="220">
        <f>(D49-B49)/B49*100</f>
        <v>-81.79814610747391</v>
      </c>
      <c r="F49" s="220">
        <f>D49/C49*100</f>
        <v>557.1428571428571</v>
      </c>
      <c r="G49" s="206">
        <v>2808</v>
      </c>
      <c r="H49" s="220">
        <v>-58.29</v>
      </c>
      <c r="I49" s="283">
        <f>G49/C49*100</f>
        <v>557.1428571428571</v>
      </c>
      <c r="J49" s="284"/>
      <c r="K49" s="203"/>
      <c r="L49" s="204"/>
      <c r="M49" s="204"/>
      <c r="N49" s="298"/>
      <c r="O49" s="298"/>
      <c r="P49" s="204"/>
      <c r="Q49" s="319"/>
      <c r="R49" s="219"/>
      <c r="S49" s="317"/>
    </row>
    <row r="50" spans="1:19" s="35" customFormat="1" ht="34.5" customHeight="1">
      <c r="A50" s="197" t="s">
        <v>305</v>
      </c>
      <c r="B50" s="197"/>
      <c r="C50" s="206"/>
      <c r="D50" s="206"/>
      <c r="E50" s="220"/>
      <c r="F50" s="220"/>
      <c r="G50" s="202"/>
      <c r="H50" s="220"/>
      <c r="I50" s="283"/>
      <c r="J50" s="281"/>
      <c r="K50" s="285"/>
      <c r="L50" s="204"/>
      <c r="M50" s="204"/>
      <c r="N50" s="298"/>
      <c r="O50" s="298"/>
      <c r="P50" s="204"/>
      <c r="Q50" s="204"/>
      <c r="R50" s="219"/>
      <c r="S50" s="317"/>
    </row>
    <row r="51" spans="1:19" s="35" customFormat="1" ht="34.5" customHeight="1">
      <c r="A51" s="197" t="s">
        <v>306</v>
      </c>
      <c r="B51" s="208">
        <v>47800</v>
      </c>
      <c r="C51" s="206"/>
      <c r="D51" s="206">
        <v>15000</v>
      </c>
      <c r="E51" s="220">
        <f>(D51-B51)/B51*100</f>
        <v>-68.6192468619247</v>
      </c>
      <c r="F51" s="220"/>
      <c r="G51" s="206">
        <v>15000</v>
      </c>
      <c r="H51" s="220">
        <v>-73.58</v>
      </c>
      <c r="I51" s="283"/>
      <c r="J51" s="281" t="s">
        <v>307</v>
      </c>
      <c r="K51" s="286">
        <f>B54-K38</f>
        <v>16667</v>
      </c>
      <c r="L51" s="206">
        <f>C54-L38</f>
        <v>4000</v>
      </c>
      <c r="M51" s="206">
        <f>D54-M38</f>
        <v>7554</v>
      </c>
      <c r="N51" s="298">
        <f t="shared" si="1"/>
        <v>21.32357352852943</v>
      </c>
      <c r="O51" s="298">
        <f t="shared" si="2"/>
        <v>188.85</v>
      </c>
      <c r="P51" s="206">
        <f>G54-P38</f>
        <v>2446</v>
      </c>
      <c r="Q51" s="206"/>
      <c r="R51" s="219">
        <f>P51/L51*100</f>
        <v>61.150000000000006</v>
      </c>
      <c r="S51" s="317"/>
    </row>
    <row r="52" spans="1:19" s="35" customFormat="1" ht="34.5" customHeight="1">
      <c r="A52" s="197" t="s">
        <v>308</v>
      </c>
      <c r="B52" s="208">
        <v>8412</v>
      </c>
      <c r="C52" s="206">
        <v>11060</v>
      </c>
      <c r="D52" s="206">
        <v>10531</v>
      </c>
      <c r="E52" s="220">
        <f>(D52-B52)/B52*100</f>
        <v>25.19020446980504</v>
      </c>
      <c r="F52" s="220">
        <f>D52/C52*100</f>
        <v>95.21699819168174</v>
      </c>
      <c r="G52" s="206">
        <v>10531</v>
      </c>
      <c r="H52" s="220">
        <v>25.19</v>
      </c>
      <c r="I52" s="283">
        <f>G52/C52*100</f>
        <v>95.21699819168174</v>
      </c>
      <c r="J52" s="281" t="s">
        <v>309</v>
      </c>
      <c r="K52" s="287">
        <v>18002</v>
      </c>
      <c r="L52" s="204">
        <v>4000</v>
      </c>
      <c r="M52" s="288">
        <v>0</v>
      </c>
      <c r="N52" s="298">
        <f t="shared" si="1"/>
        <v>-22.219753360737695</v>
      </c>
      <c r="O52" s="298">
        <f t="shared" si="2"/>
        <v>0</v>
      </c>
      <c r="P52" s="288"/>
      <c r="Q52" s="288"/>
      <c r="R52" s="219">
        <f>P52/L52*100</f>
        <v>0</v>
      </c>
      <c r="S52" s="317"/>
    </row>
    <row r="53" spans="1:19" s="35" customFormat="1" ht="34.5" customHeight="1">
      <c r="A53" s="197"/>
      <c r="B53" s="197"/>
      <c r="C53" s="202"/>
      <c r="D53" s="202"/>
      <c r="E53" s="220"/>
      <c r="F53" s="220"/>
      <c r="G53" s="206"/>
      <c r="H53" s="220"/>
      <c r="I53" s="220"/>
      <c r="J53" s="281" t="s">
        <v>310</v>
      </c>
      <c r="K53" s="287">
        <f>K51-K52</f>
        <v>-1335</v>
      </c>
      <c r="L53" s="288"/>
      <c r="M53" s="288">
        <v>7554</v>
      </c>
      <c r="N53" s="298">
        <f t="shared" si="1"/>
        <v>-565.8426966292135</v>
      </c>
      <c r="O53" s="298"/>
      <c r="P53" s="288"/>
      <c r="Q53" s="288"/>
      <c r="R53" s="219"/>
      <c r="S53" s="317"/>
    </row>
    <row r="54" spans="1:19" s="35" customFormat="1" ht="27" customHeight="1">
      <c r="A54" s="197" t="s">
        <v>311</v>
      </c>
      <c r="B54" s="207">
        <f>B46+B47+B51+B52</f>
        <v>140546</v>
      </c>
      <c r="C54" s="209">
        <f>C46+C47+C51+C52</f>
        <v>86284</v>
      </c>
      <c r="D54" s="210">
        <f>D46+D47+D51+D52</f>
        <v>53027</v>
      </c>
      <c r="E54" s="223">
        <f>(D54-B54)/B54*100</f>
        <v>-62.27071563758485</v>
      </c>
      <c r="F54" s="223">
        <f>D54/C54*100</f>
        <v>61.45635343748551</v>
      </c>
      <c r="G54" s="209">
        <f>G46+G47+G51+G52</f>
        <v>34894</v>
      </c>
      <c r="H54" s="224">
        <v>-29.42</v>
      </c>
      <c r="I54" s="289">
        <f>G54/C54*100</f>
        <v>40.4408696861527</v>
      </c>
      <c r="J54" s="281" t="s">
        <v>183</v>
      </c>
      <c r="K54" s="290">
        <f>K38+K51</f>
        <v>140546</v>
      </c>
      <c r="L54" s="291">
        <f>L38+L51</f>
        <v>86284</v>
      </c>
      <c r="M54" s="291">
        <f>M38+M51</f>
        <v>53027</v>
      </c>
      <c r="N54" s="298">
        <f t="shared" si="1"/>
        <v>-23.662715409901384</v>
      </c>
      <c r="O54" s="298">
        <f t="shared" si="2"/>
        <v>61.45635343748551</v>
      </c>
      <c r="P54" s="291">
        <f>P38+P51</f>
        <v>34894</v>
      </c>
      <c r="Q54" s="291"/>
      <c r="R54" s="219">
        <f>P54/L54*100</f>
        <v>40.4408696861527</v>
      </c>
      <c r="S54" s="159"/>
    </row>
  </sheetData>
  <sheetProtection/>
  <mergeCells count="27">
    <mergeCell ref="A2:R2"/>
    <mergeCell ref="M3:R3"/>
    <mergeCell ref="A4:I4"/>
    <mergeCell ref="J4:R4"/>
    <mergeCell ref="G5:I5"/>
    <mergeCell ref="P5:R5"/>
    <mergeCell ref="A5:A6"/>
    <mergeCell ref="A8:A13"/>
    <mergeCell ref="B5:B6"/>
    <mergeCell ref="B8:B13"/>
    <mergeCell ref="C5:C6"/>
    <mergeCell ref="C8:C13"/>
    <mergeCell ref="D5:D6"/>
    <mergeCell ref="D8:D13"/>
    <mergeCell ref="E5:E6"/>
    <mergeCell ref="E8:E13"/>
    <mergeCell ref="F5:F6"/>
    <mergeCell ref="F8:F13"/>
    <mergeCell ref="G8:G13"/>
    <mergeCell ref="H8:H13"/>
    <mergeCell ref="I8:I13"/>
    <mergeCell ref="J5:J6"/>
    <mergeCell ref="K5:K6"/>
    <mergeCell ref="L5:L6"/>
    <mergeCell ref="M5:M6"/>
    <mergeCell ref="N5:N6"/>
    <mergeCell ref="O5:O6"/>
  </mergeCells>
  <printOptions horizontalCentered="1" verticalCentered="1"/>
  <pageMargins left="0.15694444444444444" right="0.15694444444444444" top="0.39305555555555555" bottom="0.5902777777777778" header="0.11805555555555555" footer="0.3145833333333333"/>
  <pageSetup firstPageNumber="1" useFirstPageNumber="1" horizontalDpi="600" verticalDpi="600" orientation="landscape" paperSize="9" scale="6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V52"/>
  <sheetViews>
    <sheetView showGridLines="0" showZeros="0" workbookViewId="0" topLeftCell="A4">
      <selection activeCell="F6" sqref="F6"/>
    </sheetView>
  </sheetViews>
  <sheetFormatPr defaultColWidth="12" defaultRowHeight="11.25"/>
  <cols>
    <col min="1" max="1" width="36.83203125" style="121" bestFit="1" customWidth="1"/>
    <col min="2" max="2" width="12.5" style="122" bestFit="1" customWidth="1"/>
    <col min="3" max="3" width="16.5" style="122" customWidth="1"/>
    <col min="4" max="4" width="13.83203125" style="122" customWidth="1"/>
    <col min="5" max="5" width="14.33203125" style="123" customWidth="1"/>
    <col min="6" max="6" width="90" style="121" customWidth="1"/>
    <col min="7" max="7" width="12.66015625" style="121" bestFit="1" customWidth="1"/>
    <col min="8" max="16384" width="12" style="121" customWidth="1"/>
  </cols>
  <sheetData>
    <row r="1" spans="1:5" s="27" customFormat="1" ht="21" customHeight="1">
      <c r="A1" s="4" t="s">
        <v>312</v>
      </c>
      <c r="B1" s="124"/>
      <c r="C1" s="124"/>
      <c r="D1" s="124"/>
      <c r="E1" s="141"/>
    </row>
    <row r="2" spans="1:6" s="34" customFormat="1" ht="34.5" customHeight="1">
      <c r="A2" s="125" t="s">
        <v>313</v>
      </c>
      <c r="B2" s="126"/>
      <c r="C2" s="126"/>
      <c r="D2" s="126"/>
      <c r="E2" s="126"/>
      <c r="F2" s="126"/>
    </row>
    <row r="3" spans="1:7" s="118" customFormat="1" ht="16.5" customHeight="1">
      <c r="A3" s="127" t="s">
        <v>2</v>
      </c>
      <c r="B3"/>
      <c r="C3"/>
      <c r="D3"/>
      <c r="E3"/>
      <c r="F3" s="142" t="s">
        <v>314</v>
      </c>
      <c r="G3" s="143"/>
    </row>
    <row r="4" spans="1:7" s="119" customFormat="1" ht="60" customHeight="1">
      <c r="A4" s="128" t="s">
        <v>315</v>
      </c>
      <c r="B4" s="129" t="s">
        <v>316</v>
      </c>
      <c r="C4" s="130" t="s">
        <v>317</v>
      </c>
      <c r="D4" s="131" t="s">
        <v>318</v>
      </c>
      <c r="E4" s="144" t="s">
        <v>319</v>
      </c>
      <c r="F4" s="145" t="s">
        <v>320</v>
      </c>
      <c r="G4" s="146"/>
    </row>
    <row r="5" spans="1:7" s="34" customFormat="1" ht="24" customHeight="1">
      <c r="A5" s="132" t="s">
        <v>321</v>
      </c>
      <c r="B5" s="133">
        <f>SUM(B6:B12)</f>
        <v>82284</v>
      </c>
      <c r="C5" s="133">
        <f>SUM(C6:C12)</f>
        <v>30340</v>
      </c>
      <c r="D5" s="133">
        <f>SUM(D6:D12)</f>
        <v>-51944</v>
      </c>
      <c r="E5" s="136">
        <f>D5/B5*100</f>
        <v>-63.12770404938992</v>
      </c>
      <c r="F5" s="134"/>
      <c r="G5" s="147"/>
    </row>
    <row r="6" spans="1:7" s="34" customFormat="1" ht="48" customHeight="1">
      <c r="A6" s="134" t="s">
        <v>322</v>
      </c>
      <c r="B6" s="135">
        <v>93</v>
      </c>
      <c r="C6" s="136">
        <v>39</v>
      </c>
      <c r="D6" s="137">
        <f aca="true" t="shared" si="0" ref="D6:D12">C6-B6</f>
        <v>-54</v>
      </c>
      <c r="E6" s="136">
        <f aca="true" t="shared" si="1" ref="E6:E12">D6/B6*100</f>
        <v>-58.06451612903226</v>
      </c>
      <c r="F6" s="134" t="s">
        <v>323</v>
      </c>
      <c r="G6" s="147"/>
    </row>
    <row r="7" spans="1:7" s="34" customFormat="1" ht="61.5" customHeight="1">
      <c r="A7" s="134" t="s">
        <v>324</v>
      </c>
      <c r="B7" s="137">
        <v>2617</v>
      </c>
      <c r="C7" s="137">
        <v>1450</v>
      </c>
      <c r="D7" s="137">
        <f t="shared" si="0"/>
        <v>-1167</v>
      </c>
      <c r="E7" s="136">
        <f t="shared" si="1"/>
        <v>-44.59304547191441</v>
      </c>
      <c r="F7" s="134" t="s">
        <v>325</v>
      </c>
      <c r="G7" s="147"/>
    </row>
    <row r="8" spans="1:11" s="120" customFormat="1" ht="147.75" customHeight="1">
      <c r="A8" s="134" t="s">
        <v>212</v>
      </c>
      <c r="B8" s="137">
        <v>72699</v>
      </c>
      <c r="C8" s="137">
        <v>9856</v>
      </c>
      <c r="D8" s="137">
        <f t="shared" si="0"/>
        <v>-62843</v>
      </c>
      <c r="E8" s="136">
        <f t="shared" si="1"/>
        <v>-86.44272961113633</v>
      </c>
      <c r="F8" s="134" t="s">
        <v>326</v>
      </c>
      <c r="H8" s="148"/>
      <c r="I8" s="148"/>
      <c r="J8" s="148"/>
      <c r="K8" s="148"/>
    </row>
    <row r="9" spans="1:11" s="120" customFormat="1" ht="26.25" customHeight="1">
      <c r="A9" s="134" t="s">
        <v>327</v>
      </c>
      <c r="B9" s="138">
        <v>3819</v>
      </c>
      <c r="C9" s="138">
        <v>1508</v>
      </c>
      <c r="D9" s="137">
        <f t="shared" si="0"/>
        <v>-2311</v>
      </c>
      <c r="E9" s="136">
        <f t="shared" si="1"/>
        <v>-60.513223356899715</v>
      </c>
      <c r="F9" s="134" t="s">
        <v>328</v>
      </c>
      <c r="H9" s="148"/>
      <c r="I9" s="148"/>
      <c r="J9" s="148"/>
      <c r="K9" s="148"/>
    </row>
    <row r="10" spans="1:6" s="120" customFormat="1" ht="72" customHeight="1">
      <c r="A10" s="134" t="s">
        <v>329</v>
      </c>
      <c r="B10" s="137">
        <v>631</v>
      </c>
      <c r="C10" s="137">
        <v>15433</v>
      </c>
      <c r="D10" s="137">
        <f t="shared" si="0"/>
        <v>14802</v>
      </c>
      <c r="E10" s="136">
        <f t="shared" si="1"/>
        <v>2345.8003169572107</v>
      </c>
      <c r="F10" s="134" t="s">
        <v>330</v>
      </c>
    </row>
    <row r="11" spans="1:6" s="120" customFormat="1" ht="42" customHeight="1">
      <c r="A11" s="134" t="s">
        <v>331</v>
      </c>
      <c r="B11" s="137">
        <v>2424</v>
      </c>
      <c r="C11" s="137">
        <v>2051</v>
      </c>
      <c r="D11" s="137">
        <f t="shared" si="0"/>
        <v>-373</v>
      </c>
      <c r="E11" s="136">
        <f t="shared" si="1"/>
        <v>-15.387788778877887</v>
      </c>
      <c r="F11" s="134" t="s">
        <v>332</v>
      </c>
    </row>
    <row r="12" spans="1:6" s="120" customFormat="1" ht="39" customHeight="1">
      <c r="A12" s="134" t="s">
        <v>333</v>
      </c>
      <c r="B12" s="137">
        <v>1</v>
      </c>
      <c r="C12" s="137">
        <v>3</v>
      </c>
      <c r="D12" s="137">
        <f t="shared" si="0"/>
        <v>2</v>
      </c>
      <c r="E12" s="136">
        <f t="shared" si="1"/>
        <v>200</v>
      </c>
      <c r="F12" s="134" t="s">
        <v>334</v>
      </c>
    </row>
    <row r="13" spans="1:6" s="34" customFormat="1" ht="21.75">
      <c r="A13" s="119"/>
      <c r="B13" s="139"/>
      <c r="C13" s="139"/>
      <c r="D13" s="139"/>
      <c r="E13" s="149"/>
      <c r="F13" s="150"/>
    </row>
    <row r="14" spans="1:5" s="34" customFormat="1" ht="21.75">
      <c r="A14" s="119"/>
      <c r="B14" s="139"/>
      <c r="C14" s="139"/>
      <c r="D14" s="139"/>
      <c r="E14" s="149"/>
    </row>
    <row r="15" spans="2:5" s="34" customFormat="1" ht="21.75">
      <c r="B15" s="140"/>
      <c r="C15" s="140"/>
      <c r="D15" s="140"/>
      <c r="E15" s="151"/>
    </row>
    <row r="16" spans="2:5" s="34" customFormat="1" ht="21.75">
      <c r="B16" s="140"/>
      <c r="C16" s="140"/>
      <c r="D16" s="140"/>
      <c r="E16" s="151"/>
    </row>
    <row r="17" spans="2:5" s="34" customFormat="1" ht="21.75">
      <c r="B17" s="140"/>
      <c r="C17" s="140"/>
      <c r="D17" s="140"/>
      <c r="E17" s="151"/>
    </row>
    <row r="18" spans="2:5" s="34" customFormat="1" ht="21.75">
      <c r="B18" s="140"/>
      <c r="C18" s="140"/>
      <c r="D18" s="140"/>
      <c r="E18" s="151"/>
    </row>
    <row r="19" spans="2:5" s="34" customFormat="1" ht="21.75">
      <c r="B19" s="140"/>
      <c r="C19" s="140"/>
      <c r="D19" s="140"/>
      <c r="E19" s="151"/>
    </row>
    <row r="20" spans="2:5" s="34" customFormat="1" ht="21.75">
      <c r="B20" s="140"/>
      <c r="C20" s="140"/>
      <c r="D20" s="140"/>
      <c r="E20" s="151"/>
    </row>
    <row r="21" spans="2:5" s="34" customFormat="1" ht="21.75">
      <c r="B21" s="140"/>
      <c r="C21" s="140"/>
      <c r="D21" s="140"/>
      <c r="E21" s="151"/>
    </row>
    <row r="22" spans="2:5" s="34" customFormat="1" ht="21.75">
      <c r="B22" s="140"/>
      <c r="C22" s="140"/>
      <c r="D22" s="140"/>
      <c r="E22" s="151"/>
    </row>
    <row r="23" spans="2:5" s="34" customFormat="1" ht="21.75">
      <c r="B23" s="140"/>
      <c r="C23" s="140"/>
      <c r="D23" s="140"/>
      <c r="E23" s="151"/>
    </row>
    <row r="24" spans="2:5" s="34" customFormat="1" ht="21.75">
      <c r="B24" s="140"/>
      <c r="C24" s="140"/>
      <c r="D24" s="140"/>
      <c r="E24" s="151"/>
    </row>
    <row r="25" spans="2:5" s="34" customFormat="1" ht="21.75">
      <c r="B25" s="140"/>
      <c r="C25" s="140"/>
      <c r="D25" s="140"/>
      <c r="E25" s="151"/>
    </row>
    <row r="26" spans="2:5" s="34" customFormat="1" ht="21.75">
      <c r="B26" s="140"/>
      <c r="C26" s="140"/>
      <c r="D26" s="140"/>
      <c r="E26" s="151"/>
    </row>
    <row r="27" spans="2:5" s="34" customFormat="1" ht="21.75">
      <c r="B27" s="140"/>
      <c r="C27" s="140"/>
      <c r="D27" s="140"/>
      <c r="E27" s="151"/>
    </row>
    <row r="28" spans="2:5" s="34" customFormat="1" ht="21.75">
      <c r="B28" s="140"/>
      <c r="C28" s="140"/>
      <c r="D28" s="140"/>
      <c r="E28" s="151"/>
    </row>
    <row r="29" spans="2:5" s="34" customFormat="1" ht="21.75">
      <c r="B29" s="140"/>
      <c r="C29" s="140"/>
      <c r="D29" s="140"/>
      <c r="E29" s="151"/>
    </row>
    <row r="30" spans="2:5" s="34" customFormat="1" ht="21.75">
      <c r="B30" s="140"/>
      <c r="C30" s="140"/>
      <c r="D30" s="140"/>
      <c r="E30" s="151"/>
    </row>
    <row r="31" spans="2:5" s="34" customFormat="1" ht="21.75">
      <c r="B31" s="140"/>
      <c r="C31" s="140"/>
      <c r="D31" s="140"/>
      <c r="E31" s="151"/>
    </row>
    <row r="32" spans="2:5" s="34" customFormat="1" ht="21.75">
      <c r="B32" s="140"/>
      <c r="C32" s="140"/>
      <c r="D32" s="140"/>
      <c r="E32" s="151"/>
    </row>
    <row r="33" spans="2:5" s="34" customFormat="1" ht="21.75">
      <c r="B33" s="140"/>
      <c r="C33" s="140"/>
      <c r="D33" s="140"/>
      <c r="E33" s="151"/>
    </row>
    <row r="34" spans="2:5" s="34" customFormat="1" ht="21.75">
      <c r="B34" s="140"/>
      <c r="C34" s="140"/>
      <c r="D34" s="140"/>
      <c r="E34" s="151"/>
    </row>
    <row r="35" spans="1:18" s="35" customFormat="1" ht="34.5">
      <c r="A35" s="121"/>
      <c r="B35" s="122"/>
      <c r="C35" s="122"/>
      <c r="D35" s="122"/>
      <c r="E35" s="123"/>
      <c r="F35" s="121"/>
      <c r="G35" s="121"/>
      <c r="H35" s="121"/>
      <c r="I35" s="121"/>
      <c r="J35" s="121"/>
      <c r="K35" s="121"/>
      <c r="L35" s="121"/>
      <c r="M35" s="121"/>
      <c r="N35" s="121"/>
      <c r="O35" s="121"/>
      <c r="P35" s="121"/>
      <c r="Q35" s="121"/>
      <c r="R35" s="121"/>
    </row>
    <row r="36" spans="1:22" s="35" customFormat="1" ht="34.5">
      <c r="A36" s="121"/>
      <c r="B36" s="122"/>
      <c r="C36" s="122"/>
      <c r="D36" s="122"/>
      <c r="E36" s="123"/>
      <c r="F36" s="121"/>
      <c r="G36" s="121"/>
      <c r="H36" s="121"/>
      <c r="I36" s="121"/>
      <c r="J36" s="121"/>
      <c r="K36" s="121"/>
      <c r="L36" s="121"/>
      <c r="M36" s="121"/>
      <c r="N36" s="121"/>
      <c r="O36" s="121"/>
      <c r="P36" s="121"/>
      <c r="Q36" s="121"/>
      <c r="R36" s="121"/>
      <c r="S36" s="121"/>
      <c r="V36" s="121"/>
    </row>
    <row r="37" spans="1:18" s="35" customFormat="1" ht="34.5">
      <c r="A37" s="121"/>
      <c r="B37" s="122"/>
      <c r="C37" s="122"/>
      <c r="D37" s="122"/>
      <c r="E37" s="123"/>
      <c r="F37" s="121"/>
      <c r="G37" s="121"/>
      <c r="H37" s="121"/>
      <c r="I37" s="121"/>
      <c r="J37" s="121"/>
      <c r="K37" s="121"/>
      <c r="L37" s="121"/>
      <c r="M37" s="121"/>
      <c r="N37" s="121"/>
      <c r="O37" s="121"/>
      <c r="P37" s="121"/>
      <c r="Q37" s="121"/>
      <c r="R37" s="121"/>
    </row>
    <row r="38" spans="1:19" s="35" customFormat="1" ht="34.5">
      <c r="A38" s="121"/>
      <c r="B38" s="122"/>
      <c r="C38" s="122"/>
      <c r="D38" s="122"/>
      <c r="E38" s="123"/>
      <c r="F38" s="121"/>
      <c r="G38" s="121"/>
      <c r="H38" s="121"/>
      <c r="I38" s="121"/>
      <c r="J38" s="121"/>
      <c r="K38" s="121"/>
      <c r="L38" s="121"/>
      <c r="M38" s="121"/>
      <c r="N38" s="121"/>
      <c r="O38" s="121"/>
      <c r="P38" s="121"/>
      <c r="Q38" s="121"/>
      <c r="R38" s="121"/>
      <c r="S38" s="121"/>
    </row>
    <row r="39" spans="1:18" s="35" customFormat="1" ht="34.5">
      <c r="A39" s="121"/>
      <c r="B39" s="122"/>
      <c r="C39" s="122"/>
      <c r="D39" s="122"/>
      <c r="E39" s="123"/>
      <c r="F39" s="121"/>
      <c r="G39" s="121"/>
      <c r="H39" s="121"/>
      <c r="I39" s="121"/>
      <c r="J39" s="121"/>
      <c r="K39" s="121"/>
      <c r="L39" s="121"/>
      <c r="M39" s="121"/>
      <c r="N39" s="121"/>
      <c r="O39" s="121"/>
      <c r="P39" s="121"/>
      <c r="Q39" s="121"/>
      <c r="R39" s="121"/>
    </row>
    <row r="40" spans="1:18" s="35" customFormat="1" ht="34.5">
      <c r="A40" s="121"/>
      <c r="B40" s="122"/>
      <c r="C40" s="122"/>
      <c r="D40" s="122"/>
      <c r="E40" s="123"/>
      <c r="F40" s="121"/>
      <c r="G40" s="121"/>
      <c r="H40" s="121"/>
      <c r="I40" s="121"/>
      <c r="J40" s="121"/>
      <c r="K40" s="121"/>
      <c r="L40" s="121"/>
      <c r="M40" s="121"/>
      <c r="N40" s="121"/>
      <c r="O40" s="121"/>
      <c r="P40" s="121"/>
      <c r="Q40" s="121"/>
      <c r="R40" s="121"/>
    </row>
    <row r="41" spans="1:18" s="35" customFormat="1" ht="34.5">
      <c r="A41" s="121"/>
      <c r="B41" s="122"/>
      <c r="C41" s="122"/>
      <c r="D41" s="122"/>
      <c r="E41" s="123"/>
      <c r="F41" s="121"/>
      <c r="G41" s="121"/>
      <c r="H41" s="121"/>
      <c r="I41" s="121"/>
      <c r="J41" s="121"/>
      <c r="K41" s="121"/>
      <c r="L41" s="121"/>
      <c r="M41" s="121"/>
      <c r="N41" s="121"/>
      <c r="O41" s="121"/>
      <c r="P41" s="121"/>
      <c r="Q41" s="121"/>
      <c r="R41" s="121"/>
    </row>
    <row r="42" spans="1:18" s="35" customFormat="1" ht="34.5">
      <c r="A42" s="121"/>
      <c r="B42" s="122"/>
      <c r="C42" s="122"/>
      <c r="D42" s="122"/>
      <c r="E42" s="123"/>
      <c r="F42" s="121"/>
      <c r="G42" s="121"/>
      <c r="H42" s="121"/>
      <c r="I42" s="121"/>
      <c r="J42" s="121"/>
      <c r="K42" s="121"/>
      <c r="L42" s="121"/>
      <c r="M42" s="121"/>
      <c r="N42" s="121"/>
      <c r="O42" s="121"/>
      <c r="P42" s="121"/>
      <c r="Q42" s="121"/>
      <c r="R42" s="121"/>
    </row>
    <row r="43" spans="1:19" s="35" customFormat="1" ht="34.5">
      <c r="A43" s="121"/>
      <c r="B43" s="122"/>
      <c r="C43" s="122"/>
      <c r="D43" s="122"/>
      <c r="E43" s="123"/>
      <c r="F43" s="121"/>
      <c r="G43" s="121"/>
      <c r="H43" s="121"/>
      <c r="I43" s="121"/>
      <c r="J43" s="121"/>
      <c r="K43" s="121"/>
      <c r="L43" s="121"/>
      <c r="M43" s="121"/>
      <c r="N43" s="121"/>
      <c r="O43" s="121"/>
      <c r="P43" s="121"/>
      <c r="Q43" s="121"/>
      <c r="R43" s="121"/>
      <c r="S43" s="121"/>
    </row>
    <row r="44" spans="1:19" s="35" customFormat="1" ht="34.5">
      <c r="A44" s="121"/>
      <c r="B44" s="122"/>
      <c r="C44" s="122"/>
      <c r="D44" s="122"/>
      <c r="E44" s="123"/>
      <c r="F44" s="121"/>
      <c r="G44" s="121"/>
      <c r="H44" s="121"/>
      <c r="I44" s="121"/>
      <c r="J44" s="121"/>
      <c r="K44" s="121"/>
      <c r="L44" s="121"/>
      <c r="M44" s="121"/>
      <c r="N44" s="121"/>
      <c r="O44" s="121"/>
      <c r="P44" s="121"/>
      <c r="Q44" s="121"/>
      <c r="R44" s="121"/>
      <c r="S44" s="121"/>
    </row>
    <row r="45" spans="1:20" s="35" customFormat="1" ht="34.5">
      <c r="A45" s="121"/>
      <c r="B45" s="122"/>
      <c r="C45" s="122"/>
      <c r="D45" s="122"/>
      <c r="E45" s="123"/>
      <c r="F45" s="121"/>
      <c r="G45" s="121"/>
      <c r="H45" s="121"/>
      <c r="I45" s="121"/>
      <c r="J45" s="121"/>
      <c r="K45" s="121"/>
      <c r="L45" s="121"/>
      <c r="M45" s="121"/>
      <c r="N45" s="121"/>
      <c r="O45" s="121"/>
      <c r="P45" s="121"/>
      <c r="Q45" s="121"/>
      <c r="R45" s="121"/>
      <c r="S45" s="121"/>
      <c r="T45" s="121"/>
    </row>
    <row r="46" spans="1:19" s="35" customFormat="1" ht="34.5">
      <c r="A46" s="121"/>
      <c r="B46" s="122"/>
      <c r="C46" s="122"/>
      <c r="D46" s="122"/>
      <c r="E46" s="123"/>
      <c r="F46" s="121"/>
      <c r="G46" s="121"/>
      <c r="H46" s="121"/>
      <c r="I46" s="121"/>
      <c r="J46" s="121"/>
      <c r="K46" s="121"/>
      <c r="L46" s="121"/>
      <c r="M46" s="121"/>
      <c r="N46" s="121"/>
      <c r="O46" s="121"/>
      <c r="P46" s="121"/>
      <c r="Q46" s="121"/>
      <c r="R46" s="121"/>
      <c r="S46" s="121"/>
    </row>
    <row r="47" spans="1:19" s="35" customFormat="1" ht="34.5">
      <c r="A47" s="121"/>
      <c r="B47" s="122"/>
      <c r="C47" s="122"/>
      <c r="D47" s="122"/>
      <c r="E47" s="123"/>
      <c r="F47" s="121"/>
      <c r="G47" s="121"/>
      <c r="H47" s="121"/>
      <c r="I47" s="121"/>
      <c r="J47" s="121"/>
      <c r="K47" s="121"/>
      <c r="L47" s="121"/>
      <c r="M47" s="121"/>
      <c r="N47" s="121"/>
      <c r="O47" s="121"/>
      <c r="P47" s="121"/>
      <c r="Q47" s="121"/>
      <c r="R47" s="121"/>
      <c r="S47" s="121"/>
    </row>
    <row r="48" spans="1:19" s="35" customFormat="1" ht="34.5">
      <c r="A48" s="121"/>
      <c r="B48" s="122"/>
      <c r="C48" s="122"/>
      <c r="D48" s="122"/>
      <c r="E48" s="123"/>
      <c r="F48" s="121"/>
      <c r="G48" s="121"/>
      <c r="H48" s="121"/>
      <c r="I48" s="121"/>
      <c r="J48" s="121"/>
      <c r="K48" s="121"/>
      <c r="L48" s="121"/>
      <c r="M48" s="121"/>
      <c r="N48" s="121"/>
      <c r="O48" s="121"/>
      <c r="P48" s="121"/>
      <c r="Q48" s="121"/>
      <c r="R48" s="121"/>
      <c r="S48" s="121"/>
    </row>
    <row r="49" spans="1:19" s="35" customFormat="1" ht="34.5">
      <c r="A49" s="121"/>
      <c r="B49" s="122"/>
      <c r="C49" s="122"/>
      <c r="D49" s="122"/>
      <c r="E49" s="123"/>
      <c r="F49" s="121"/>
      <c r="G49" s="121"/>
      <c r="H49" s="121"/>
      <c r="I49" s="121"/>
      <c r="J49" s="121"/>
      <c r="K49" s="121"/>
      <c r="L49" s="121"/>
      <c r="M49" s="121"/>
      <c r="N49" s="121"/>
      <c r="O49" s="121"/>
      <c r="P49" s="121"/>
      <c r="Q49" s="121"/>
      <c r="R49" s="121"/>
      <c r="S49" s="121"/>
    </row>
    <row r="50" spans="1:19" s="35" customFormat="1" ht="34.5">
      <c r="A50" s="121"/>
      <c r="B50" s="122"/>
      <c r="C50" s="122"/>
      <c r="D50" s="122"/>
      <c r="E50" s="123"/>
      <c r="F50" s="121"/>
      <c r="G50" s="121"/>
      <c r="H50" s="121"/>
      <c r="I50" s="121"/>
      <c r="J50" s="121"/>
      <c r="K50" s="121"/>
      <c r="L50" s="121"/>
      <c r="M50" s="121"/>
      <c r="N50" s="121"/>
      <c r="O50" s="121"/>
      <c r="P50" s="121"/>
      <c r="Q50" s="121"/>
      <c r="R50" s="121"/>
      <c r="S50" s="121"/>
    </row>
    <row r="51" spans="1:19" s="35" customFormat="1" ht="34.5">
      <c r="A51" s="121"/>
      <c r="B51" s="122"/>
      <c r="C51" s="122"/>
      <c r="D51" s="122"/>
      <c r="E51" s="123"/>
      <c r="F51" s="121"/>
      <c r="G51" s="121"/>
      <c r="H51" s="121"/>
      <c r="I51" s="121"/>
      <c r="J51" s="121"/>
      <c r="K51" s="121"/>
      <c r="L51" s="121"/>
      <c r="M51" s="121"/>
      <c r="N51" s="121"/>
      <c r="O51" s="121"/>
      <c r="P51" s="121"/>
      <c r="Q51" s="121"/>
      <c r="R51" s="121"/>
      <c r="S51" s="121"/>
    </row>
    <row r="52" spans="1:19" s="35" customFormat="1" ht="34.5">
      <c r="A52" s="121"/>
      <c r="B52" s="122"/>
      <c r="C52" s="122"/>
      <c r="D52" s="122"/>
      <c r="E52" s="123"/>
      <c r="F52" s="121"/>
      <c r="G52" s="121"/>
      <c r="H52" s="121"/>
      <c r="I52" s="121"/>
      <c r="J52" s="121"/>
      <c r="K52" s="121"/>
      <c r="L52" s="121"/>
      <c r="M52" s="121"/>
      <c r="N52" s="121"/>
      <c r="O52" s="121"/>
      <c r="P52" s="121"/>
      <c r="Q52" s="121"/>
      <c r="R52" s="121"/>
      <c r="S52" s="121"/>
    </row>
  </sheetData>
  <sheetProtection/>
  <mergeCells count="2">
    <mergeCell ref="A2:F2"/>
    <mergeCell ref="B3:E3"/>
  </mergeCells>
  <printOptions horizontalCentered="1" verticalCentered="1"/>
  <pageMargins left="0.15694444444444444" right="0.15694444444444444" top="0.39305555555555555" bottom="0.5902777777777778" header="0.11805555555555555" footer="0.3145833333333333"/>
  <pageSetup firstPageNumber="1" useFirstPageNumber="1" horizontalDpi="600" verticalDpi="600" orientation="landscape" paperSize="9" scale="75"/>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T31"/>
  <sheetViews>
    <sheetView showGridLines="0" showZeros="0" workbookViewId="0" topLeftCell="A1">
      <selection activeCell="A2" sqref="A2:Q2"/>
    </sheetView>
  </sheetViews>
  <sheetFormatPr defaultColWidth="9.33203125" defaultRowHeight="19.5" customHeight="1"/>
  <cols>
    <col min="1" max="1" width="34.83203125" style="66" customWidth="1"/>
    <col min="2" max="3" width="11.66015625" style="67" customWidth="1"/>
    <col min="4" max="4" width="10.16015625" style="67" customWidth="1"/>
    <col min="5" max="6" width="11" style="67" customWidth="1"/>
    <col min="7" max="7" width="10.66015625" style="67" customWidth="1"/>
    <col min="8" max="8" width="12.66015625" style="67" customWidth="1"/>
    <col min="9" max="9" width="11.16015625" style="67" customWidth="1"/>
    <col min="10" max="10" width="10" style="67" customWidth="1"/>
    <col min="11" max="11" width="10.83203125" style="67" customWidth="1"/>
    <col min="12" max="12" width="18.83203125" style="67" customWidth="1"/>
    <col min="13" max="13" width="21.16015625" style="67" customWidth="1"/>
    <col min="14" max="14" width="15.66015625" style="67" customWidth="1"/>
    <col min="15" max="15" width="16.5" style="67" customWidth="1"/>
    <col min="16" max="16" width="17.16015625" style="67" customWidth="1"/>
    <col min="17" max="17" width="17.83203125" style="67" customWidth="1"/>
    <col min="18" max="18" width="9.33203125" style="33" customWidth="1"/>
    <col min="19" max="19" width="12.66015625" style="33" bestFit="1" customWidth="1"/>
    <col min="20" max="20" width="10.16015625" style="33" bestFit="1" customWidth="1"/>
    <col min="21" max="16384" width="9.33203125" style="33" customWidth="1"/>
  </cols>
  <sheetData>
    <row r="1" spans="1:17" s="27" customFormat="1" ht="21" customHeight="1">
      <c r="A1" s="68" t="s">
        <v>335</v>
      </c>
      <c r="B1" s="69"/>
      <c r="C1" s="69"/>
      <c r="D1" s="69"/>
      <c r="E1" s="69"/>
      <c r="F1" s="69"/>
      <c r="G1" s="69"/>
      <c r="H1" s="69"/>
      <c r="I1" s="69"/>
      <c r="J1" s="69"/>
      <c r="K1" s="69"/>
      <c r="L1" s="69"/>
      <c r="M1" s="69"/>
      <c r="N1" s="69"/>
      <c r="O1" s="69"/>
      <c r="P1" s="69"/>
      <c r="Q1" s="113"/>
    </row>
    <row r="2" spans="1:17" ht="45" customHeight="1">
      <c r="A2" s="5" t="s">
        <v>336</v>
      </c>
      <c r="B2" s="5"/>
      <c r="C2" s="5"/>
      <c r="D2" s="5"/>
      <c r="E2" s="5"/>
      <c r="F2" s="5"/>
      <c r="G2" s="5"/>
      <c r="H2" s="5"/>
      <c r="I2" s="5"/>
      <c r="J2" s="5"/>
      <c r="K2" s="5"/>
      <c r="L2" s="5"/>
      <c r="M2" s="5"/>
      <c r="N2" s="5"/>
      <c r="O2" s="5"/>
      <c r="P2" s="5"/>
      <c r="Q2" s="5"/>
    </row>
    <row r="3" spans="1:17" s="65" customFormat="1" ht="22.5" customHeight="1">
      <c r="A3" s="70" t="s">
        <v>2</v>
      </c>
      <c r="B3" s="71"/>
      <c r="C3" s="71"/>
      <c r="D3" s="71"/>
      <c r="E3" s="98"/>
      <c r="F3" s="71"/>
      <c r="G3" s="71"/>
      <c r="H3" s="99"/>
      <c r="I3" s="99"/>
      <c r="J3" s="99"/>
      <c r="K3" s="103"/>
      <c r="L3" s="103"/>
      <c r="M3" s="103"/>
      <c r="N3" s="98" t="s">
        <v>337</v>
      </c>
      <c r="O3" s="98"/>
      <c r="P3" s="98"/>
      <c r="Q3" s="98"/>
    </row>
    <row r="4" spans="1:17" s="30" customFormat="1" ht="24.75" customHeight="1">
      <c r="A4" s="72" t="s">
        <v>4</v>
      </c>
      <c r="B4" s="73" t="s">
        <v>338</v>
      </c>
      <c r="C4" s="74"/>
      <c r="D4" s="74"/>
      <c r="E4" s="100" t="s">
        <v>246</v>
      </c>
      <c r="F4" s="74"/>
      <c r="G4" s="74"/>
      <c r="H4" s="100" t="s">
        <v>339</v>
      </c>
      <c r="I4" s="74"/>
      <c r="J4" s="74"/>
      <c r="K4" s="100" t="s">
        <v>8</v>
      </c>
      <c r="L4" s="74"/>
      <c r="M4" s="74"/>
      <c r="N4" s="100" t="s">
        <v>340</v>
      </c>
      <c r="O4" s="74"/>
      <c r="P4" s="74"/>
      <c r="Q4" s="114" t="s">
        <v>341</v>
      </c>
    </row>
    <row r="5" spans="1:17" s="30" customFormat="1" ht="90" customHeight="1">
      <c r="A5" s="72"/>
      <c r="B5" s="72" t="s">
        <v>342</v>
      </c>
      <c r="C5" s="72" t="s">
        <v>343</v>
      </c>
      <c r="D5" s="75" t="s">
        <v>344</v>
      </c>
      <c r="E5" s="72" t="s">
        <v>342</v>
      </c>
      <c r="F5" s="72" t="s">
        <v>343</v>
      </c>
      <c r="G5" s="75" t="s">
        <v>344</v>
      </c>
      <c r="H5" s="75" t="s">
        <v>342</v>
      </c>
      <c r="I5" s="75" t="s">
        <v>343</v>
      </c>
      <c r="J5" s="75" t="s">
        <v>344</v>
      </c>
      <c r="K5" s="72" t="s">
        <v>342</v>
      </c>
      <c r="L5" s="72" t="s">
        <v>343</v>
      </c>
      <c r="M5" s="75" t="s">
        <v>344</v>
      </c>
      <c r="N5" s="75" t="s">
        <v>342</v>
      </c>
      <c r="O5" s="72" t="s">
        <v>343</v>
      </c>
      <c r="P5" s="75" t="s">
        <v>344</v>
      </c>
      <c r="Q5" s="115"/>
    </row>
    <row r="6" spans="1:17" s="31" customFormat="1" ht="24.75" customHeight="1" hidden="1">
      <c r="A6" s="76" t="s">
        <v>345</v>
      </c>
      <c r="B6" s="77"/>
      <c r="C6" s="77"/>
      <c r="D6" s="77"/>
      <c r="E6" s="77"/>
      <c r="F6" s="77"/>
      <c r="G6" s="77"/>
      <c r="H6" s="77"/>
      <c r="I6" s="77"/>
      <c r="J6" s="77"/>
      <c r="K6" s="104"/>
      <c r="L6" s="104"/>
      <c r="M6" s="104"/>
      <c r="N6" s="104"/>
      <c r="O6" s="104"/>
      <c r="P6" s="104"/>
      <c r="Q6" s="104"/>
    </row>
    <row r="7" spans="1:17" s="31" customFormat="1" ht="24.75" customHeight="1" hidden="1">
      <c r="A7" s="76" t="s">
        <v>346</v>
      </c>
      <c r="B7" s="77"/>
      <c r="C7" s="77"/>
      <c r="D7" s="77"/>
      <c r="E7" s="77"/>
      <c r="F7" s="77"/>
      <c r="G7" s="77"/>
      <c r="H7" s="77"/>
      <c r="I7" s="77"/>
      <c r="J7" s="77"/>
      <c r="K7" s="104"/>
      <c r="L7" s="104"/>
      <c r="M7" s="104"/>
      <c r="N7" s="104"/>
      <c r="O7" s="104"/>
      <c r="P7" s="104"/>
      <c r="Q7" s="104"/>
    </row>
    <row r="8" spans="1:17" s="31" customFormat="1" ht="24.75" customHeight="1" hidden="1">
      <c r="A8" s="76" t="s">
        <v>347</v>
      </c>
      <c r="B8" s="77"/>
      <c r="C8" s="77"/>
      <c r="D8" s="77"/>
      <c r="E8" s="77"/>
      <c r="F8" s="77"/>
      <c r="G8" s="77"/>
      <c r="H8" s="77"/>
      <c r="I8" s="77"/>
      <c r="J8" s="77"/>
      <c r="K8" s="104"/>
      <c r="L8" s="104"/>
      <c r="M8" s="104"/>
      <c r="N8" s="104"/>
      <c r="O8" s="104"/>
      <c r="P8" s="104"/>
      <c r="Q8" s="104"/>
    </row>
    <row r="9" spans="1:17" s="31" customFormat="1" ht="24.75" customHeight="1" hidden="1">
      <c r="A9" s="76" t="s">
        <v>348</v>
      </c>
      <c r="B9" s="77"/>
      <c r="C9" s="77"/>
      <c r="D9" s="77"/>
      <c r="E9" s="77"/>
      <c r="F9" s="77"/>
      <c r="G9" s="77"/>
      <c r="H9" s="77"/>
      <c r="I9" s="77"/>
      <c r="J9" s="77"/>
      <c r="K9" s="104"/>
      <c r="L9" s="104"/>
      <c r="M9" s="104"/>
      <c r="N9" s="104"/>
      <c r="O9" s="104"/>
      <c r="P9" s="104"/>
      <c r="Q9" s="104"/>
    </row>
    <row r="10" spans="1:17" s="31" customFormat="1" ht="31.5" customHeight="1" hidden="1">
      <c r="A10" s="76" t="s">
        <v>349</v>
      </c>
      <c r="B10" s="77"/>
      <c r="C10" s="77"/>
      <c r="D10" s="77"/>
      <c r="E10" s="77"/>
      <c r="F10" s="77"/>
      <c r="G10" s="77"/>
      <c r="H10" s="77"/>
      <c r="I10" s="77"/>
      <c r="J10" s="77"/>
      <c r="K10" s="104"/>
      <c r="L10" s="104"/>
      <c r="M10" s="104"/>
      <c r="N10" s="104"/>
      <c r="O10" s="104"/>
      <c r="P10" s="104"/>
      <c r="Q10" s="104"/>
    </row>
    <row r="11" spans="1:17" s="31" customFormat="1" ht="24.75" customHeight="1">
      <c r="A11" s="78" t="s">
        <v>350</v>
      </c>
      <c r="B11" s="77">
        <f aca="true" t="shared" si="0" ref="B11:B21">C11+D11</f>
        <v>32332.690000000002</v>
      </c>
      <c r="C11" s="77">
        <f>SUM(C12:C18)</f>
        <v>9229.500000000002</v>
      </c>
      <c r="D11" s="77">
        <f>SUM(D12:D18)</f>
        <v>23103.190000000002</v>
      </c>
      <c r="E11" s="77">
        <f>F11+G11</f>
        <v>33351.95</v>
      </c>
      <c r="F11" s="77">
        <v>9046.75</v>
      </c>
      <c r="G11" s="77">
        <v>24305.2</v>
      </c>
      <c r="H11" s="77">
        <f>I11+J11</f>
        <v>28983</v>
      </c>
      <c r="I11" s="77">
        <f>SUM(I12:I18)</f>
        <v>8562</v>
      </c>
      <c r="J11" s="77">
        <f>SUM(J12:J18)</f>
        <v>20421</v>
      </c>
      <c r="K11" s="105">
        <f aca="true" t="shared" si="1" ref="K11:K17">L11+M11</f>
        <v>31713.84</v>
      </c>
      <c r="L11" s="105">
        <f>SUM(L12:L18)</f>
        <v>9080.84</v>
      </c>
      <c r="M11" s="105">
        <f>SUM(M12:M18)</f>
        <v>22633</v>
      </c>
      <c r="N11" s="105">
        <v>-1638</v>
      </c>
      <c r="O11" s="105">
        <f>SUM(O12:O18)</f>
        <v>33.66000000000005</v>
      </c>
      <c r="P11" s="105">
        <f>SUM(P12:P18)</f>
        <v>-1672.2000000000007</v>
      </c>
      <c r="Q11" s="105">
        <f aca="true" t="shared" si="2" ref="Q11:Q26">(K11-E11)/E11*100</f>
        <v>-4.9115868787282215</v>
      </c>
    </row>
    <row r="12" spans="1:17" s="31" customFormat="1" ht="45" customHeight="1">
      <c r="A12" s="79" t="s">
        <v>351</v>
      </c>
      <c r="B12" s="80">
        <f t="shared" si="0"/>
        <v>15501</v>
      </c>
      <c r="C12" s="81">
        <v>2092</v>
      </c>
      <c r="D12" s="81">
        <v>13409</v>
      </c>
      <c r="E12" s="80">
        <f aca="true" t="shared" si="3" ref="E12:E26">F12+G12</f>
        <v>14164</v>
      </c>
      <c r="F12" s="80">
        <v>1417</v>
      </c>
      <c r="G12" s="80">
        <v>12747</v>
      </c>
      <c r="H12" s="80">
        <f aca="true" t="shared" si="4" ref="H12:H26">I12+J12</f>
        <v>12316</v>
      </c>
      <c r="I12" s="80">
        <v>1396</v>
      </c>
      <c r="J12" s="80">
        <v>10920</v>
      </c>
      <c r="K12" s="106">
        <f t="shared" si="1"/>
        <v>14570</v>
      </c>
      <c r="L12" s="92">
        <v>1502</v>
      </c>
      <c r="M12" s="92">
        <v>13068</v>
      </c>
      <c r="N12" s="92">
        <f>O12+P12</f>
        <v>406</v>
      </c>
      <c r="O12" s="92">
        <f>L12-F12</f>
        <v>85</v>
      </c>
      <c r="P12" s="92">
        <f>M12-G12</f>
        <v>321</v>
      </c>
      <c r="Q12" s="106">
        <f t="shared" si="2"/>
        <v>2.866421914713358</v>
      </c>
    </row>
    <row r="13" spans="1:17" s="31" customFormat="1" ht="33" customHeight="1">
      <c r="A13" s="79" t="s">
        <v>352</v>
      </c>
      <c r="B13" s="80"/>
      <c r="C13" s="82"/>
      <c r="D13" s="81"/>
      <c r="E13" s="80">
        <f t="shared" si="3"/>
        <v>0</v>
      </c>
      <c r="F13" s="80"/>
      <c r="G13" s="80"/>
      <c r="H13" s="80">
        <f t="shared" si="4"/>
        <v>0</v>
      </c>
      <c r="I13" s="80"/>
      <c r="J13" s="80"/>
      <c r="K13" s="106">
        <f t="shared" si="1"/>
        <v>25</v>
      </c>
      <c r="L13" s="107">
        <v>25</v>
      </c>
      <c r="M13" s="92"/>
      <c r="N13" s="92">
        <f aca="true" t="shared" si="5" ref="N13:N24">O13+P13</f>
        <v>25</v>
      </c>
      <c r="O13" s="92">
        <f aca="true" t="shared" si="6" ref="O13:O18">L13-F13</f>
        <v>25</v>
      </c>
      <c r="P13" s="92">
        <f aca="true" t="shared" si="7" ref="P13:P18">M13-G13</f>
        <v>0</v>
      </c>
      <c r="Q13" s="106"/>
    </row>
    <row r="14" spans="1:17" s="31" customFormat="1" ht="24.75" customHeight="1">
      <c r="A14" s="79" t="s">
        <v>353</v>
      </c>
      <c r="B14" s="80">
        <f t="shared" si="0"/>
        <v>116.6</v>
      </c>
      <c r="C14" s="81">
        <v>63.9</v>
      </c>
      <c r="D14" s="81">
        <v>52.7</v>
      </c>
      <c r="E14" s="80">
        <f t="shared" si="3"/>
        <v>128</v>
      </c>
      <c r="F14" s="80">
        <v>90</v>
      </c>
      <c r="G14" s="80">
        <v>38</v>
      </c>
      <c r="H14" s="80">
        <f t="shared" si="4"/>
        <v>133</v>
      </c>
      <c r="I14" s="80">
        <v>71</v>
      </c>
      <c r="J14" s="80">
        <v>62</v>
      </c>
      <c r="K14" s="106">
        <f t="shared" si="1"/>
        <v>170</v>
      </c>
      <c r="L14" s="92">
        <f>900000/10000</f>
        <v>90</v>
      </c>
      <c r="M14" s="92">
        <v>80</v>
      </c>
      <c r="N14" s="92">
        <f t="shared" si="5"/>
        <v>42</v>
      </c>
      <c r="O14" s="92">
        <f t="shared" si="6"/>
        <v>0</v>
      </c>
      <c r="P14" s="92">
        <f t="shared" si="7"/>
        <v>42</v>
      </c>
      <c r="Q14" s="106">
        <f t="shared" si="2"/>
        <v>32.8125</v>
      </c>
    </row>
    <row r="15" spans="1:17" s="31" customFormat="1" ht="31.5" customHeight="1">
      <c r="A15" s="83" t="s">
        <v>354</v>
      </c>
      <c r="B15" s="80">
        <f t="shared" si="0"/>
        <v>15972.66</v>
      </c>
      <c r="C15" s="81">
        <v>6451.66</v>
      </c>
      <c r="D15" s="81">
        <v>9521</v>
      </c>
      <c r="E15" s="80">
        <f t="shared" si="3"/>
        <v>18790.78</v>
      </c>
      <c r="F15" s="80">
        <v>7365.58</v>
      </c>
      <c r="G15" s="80">
        <v>11425.2</v>
      </c>
      <c r="H15" s="80">
        <f t="shared" si="4"/>
        <v>16210</v>
      </c>
      <c r="I15" s="80">
        <v>7095</v>
      </c>
      <c r="J15" s="80">
        <v>9115</v>
      </c>
      <c r="K15" s="106">
        <f t="shared" si="1"/>
        <v>16181</v>
      </c>
      <c r="L15" s="108">
        <v>7066</v>
      </c>
      <c r="M15" s="108">
        <v>9115</v>
      </c>
      <c r="N15" s="92">
        <f t="shared" si="5"/>
        <v>-2609.7800000000007</v>
      </c>
      <c r="O15" s="92">
        <f t="shared" si="6"/>
        <v>-299.5799999999999</v>
      </c>
      <c r="P15" s="92">
        <f t="shared" si="7"/>
        <v>-2310.2000000000007</v>
      </c>
      <c r="Q15" s="106">
        <f t="shared" si="2"/>
        <v>-13.888619844413054</v>
      </c>
    </row>
    <row r="16" spans="1:17" s="32" customFormat="1" ht="27" customHeight="1">
      <c r="A16" s="84" t="s">
        <v>355</v>
      </c>
      <c r="B16" s="80">
        <f t="shared" si="0"/>
        <v>613.2</v>
      </c>
      <c r="C16" s="81">
        <v>613.2</v>
      </c>
      <c r="D16" s="81"/>
      <c r="E16" s="80">
        <f t="shared" si="3"/>
        <v>173.6</v>
      </c>
      <c r="F16" s="80">
        <v>173.6</v>
      </c>
      <c r="G16" s="80"/>
      <c r="H16" s="80">
        <f t="shared" si="4"/>
        <v>0</v>
      </c>
      <c r="I16" s="80"/>
      <c r="J16" s="80"/>
      <c r="K16" s="106">
        <f t="shared" si="1"/>
        <v>385.84</v>
      </c>
      <c r="L16" s="109">
        <v>385.84</v>
      </c>
      <c r="M16" s="111"/>
      <c r="N16" s="92">
        <f t="shared" si="5"/>
        <v>212.23999999999998</v>
      </c>
      <c r="O16" s="92">
        <f t="shared" si="6"/>
        <v>212.23999999999998</v>
      </c>
      <c r="P16" s="92">
        <f t="shared" si="7"/>
        <v>0</v>
      </c>
      <c r="Q16" s="106">
        <f t="shared" si="2"/>
        <v>122.25806451612901</v>
      </c>
    </row>
    <row r="17" spans="1:17" s="32" customFormat="1" ht="26.25" customHeight="1">
      <c r="A17" s="83" t="s">
        <v>356</v>
      </c>
      <c r="B17" s="80">
        <f t="shared" si="0"/>
        <v>8.2</v>
      </c>
      <c r="C17" s="81">
        <v>8.2</v>
      </c>
      <c r="D17" s="81"/>
      <c r="E17" s="80">
        <f t="shared" si="3"/>
        <v>0</v>
      </c>
      <c r="F17" s="88"/>
      <c r="G17" s="88"/>
      <c r="H17" s="80">
        <f t="shared" si="4"/>
        <v>0</v>
      </c>
      <c r="I17" s="80"/>
      <c r="J17" s="80">
        <v>0</v>
      </c>
      <c r="K17" s="106">
        <f t="shared" si="1"/>
        <v>10</v>
      </c>
      <c r="L17" s="109">
        <v>10</v>
      </c>
      <c r="M17" s="111"/>
      <c r="N17" s="92">
        <f t="shared" si="5"/>
        <v>10</v>
      </c>
      <c r="O17" s="92">
        <f t="shared" si="6"/>
        <v>10</v>
      </c>
      <c r="P17" s="92">
        <f t="shared" si="7"/>
        <v>0</v>
      </c>
      <c r="Q17" s="106"/>
    </row>
    <row r="18" spans="1:17" s="32" customFormat="1" ht="26.25" customHeight="1">
      <c r="A18" s="85" t="s">
        <v>357</v>
      </c>
      <c r="B18" s="80">
        <f t="shared" si="0"/>
        <v>121.03</v>
      </c>
      <c r="C18" s="81">
        <v>0.54</v>
      </c>
      <c r="D18" s="81">
        <v>120.49</v>
      </c>
      <c r="E18" s="80">
        <f t="shared" si="3"/>
        <v>96</v>
      </c>
      <c r="F18" s="88">
        <v>1</v>
      </c>
      <c r="G18" s="88">
        <v>95</v>
      </c>
      <c r="H18" s="80">
        <f t="shared" si="4"/>
        <v>324</v>
      </c>
      <c r="I18" s="80"/>
      <c r="J18" s="80">
        <v>324</v>
      </c>
      <c r="K18" s="106">
        <v>372</v>
      </c>
      <c r="L18" s="110">
        <v>2</v>
      </c>
      <c r="M18" s="110">
        <v>370</v>
      </c>
      <c r="N18" s="92">
        <f t="shared" si="5"/>
        <v>276</v>
      </c>
      <c r="O18" s="92">
        <f t="shared" si="6"/>
        <v>1</v>
      </c>
      <c r="P18" s="92">
        <f t="shared" si="7"/>
        <v>275</v>
      </c>
      <c r="Q18" s="106">
        <f t="shared" si="2"/>
        <v>287.5</v>
      </c>
    </row>
    <row r="19" spans="1:17" s="32" customFormat="1" ht="26.25" customHeight="1">
      <c r="A19" s="86" t="s">
        <v>358</v>
      </c>
      <c r="B19" s="77">
        <f t="shared" si="0"/>
        <v>28174.56</v>
      </c>
      <c r="C19" s="77">
        <f>SUM(C20:C23)</f>
        <v>6767.38</v>
      </c>
      <c r="D19" s="77">
        <f>SUM(D20:D23)</f>
        <v>21407.18</v>
      </c>
      <c r="E19" s="101">
        <f t="shared" si="3"/>
        <v>31743.4</v>
      </c>
      <c r="F19" s="102">
        <v>7465.6</v>
      </c>
      <c r="G19" s="102">
        <f>SUM(G20:G23)</f>
        <v>24277.8</v>
      </c>
      <c r="H19" s="102">
        <f t="shared" si="4"/>
        <v>25152.559999999998</v>
      </c>
      <c r="I19" s="80">
        <f>I20+I21+I22+I23</f>
        <v>5903.5599999999995</v>
      </c>
      <c r="J19" s="80">
        <f>J20+J21+J22+J23</f>
        <v>19249</v>
      </c>
      <c r="K19" s="102">
        <f aca="true" t="shared" si="8" ref="K19:K26">L19+M19</f>
        <v>30486.6</v>
      </c>
      <c r="L19" s="77">
        <f>SUM(L20:L23)</f>
        <v>7308.6</v>
      </c>
      <c r="M19" s="77">
        <f>SUM(M20:M23)</f>
        <v>23178</v>
      </c>
      <c r="N19" s="92">
        <f t="shared" si="5"/>
        <v>-1256.0000000000005</v>
      </c>
      <c r="O19" s="77">
        <f>SUM(O20:O23)</f>
        <v>-157.00000000000037</v>
      </c>
      <c r="P19" s="77">
        <v>-1099</v>
      </c>
      <c r="Q19" s="105">
        <f t="shared" si="2"/>
        <v>-3.959248221677586</v>
      </c>
    </row>
    <row r="20" spans="1:17" s="32" customFormat="1" ht="34.5" customHeight="1">
      <c r="A20" s="87" t="s">
        <v>359</v>
      </c>
      <c r="B20" s="80">
        <f t="shared" si="0"/>
        <v>28075.68</v>
      </c>
      <c r="C20" s="88">
        <v>6674.45</v>
      </c>
      <c r="D20" s="88">
        <v>21401.23</v>
      </c>
      <c r="E20" s="91">
        <f t="shared" si="3"/>
        <v>31641.4</v>
      </c>
      <c r="F20" s="88">
        <v>7374.6</v>
      </c>
      <c r="G20" s="88">
        <v>24266.8</v>
      </c>
      <c r="H20" s="88">
        <f t="shared" si="4"/>
        <v>25051</v>
      </c>
      <c r="I20" s="80">
        <v>5826</v>
      </c>
      <c r="J20" s="80">
        <v>19225</v>
      </c>
      <c r="K20" s="88">
        <f t="shared" si="8"/>
        <v>30351</v>
      </c>
      <c r="L20" s="88">
        <v>7203</v>
      </c>
      <c r="M20" s="88">
        <v>23148</v>
      </c>
      <c r="N20" s="92">
        <f t="shared" si="5"/>
        <v>-1290.3999999999996</v>
      </c>
      <c r="O20" s="112">
        <f aca="true" t="shared" si="9" ref="O20:O25">L20-F20</f>
        <v>-171.60000000000036</v>
      </c>
      <c r="P20" s="112">
        <f aca="true" t="shared" si="10" ref="P20:P25">M20-G20</f>
        <v>-1118.7999999999993</v>
      </c>
      <c r="Q20" s="106">
        <f t="shared" si="2"/>
        <v>-4.078201343809065</v>
      </c>
    </row>
    <row r="21" spans="1:17" s="32" customFormat="1" ht="30.75" customHeight="1">
      <c r="A21" s="89" t="s">
        <v>360</v>
      </c>
      <c r="B21" s="80">
        <f t="shared" si="0"/>
        <v>91.08</v>
      </c>
      <c r="C21" s="88">
        <v>91.08</v>
      </c>
      <c r="D21" s="88"/>
      <c r="E21" s="91">
        <f t="shared" si="3"/>
        <v>90</v>
      </c>
      <c r="F21" s="88">
        <v>90</v>
      </c>
      <c r="G21" s="88"/>
      <c r="H21" s="88">
        <f t="shared" si="4"/>
        <v>76.37</v>
      </c>
      <c r="I21" s="80">
        <v>76.37</v>
      </c>
      <c r="J21" s="80"/>
      <c r="K21" s="106">
        <f t="shared" si="8"/>
        <v>102.6</v>
      </c>
      <c r="L21" s="88">
        <v>102.6</v>
      </c>
      <c r="M21" s="88"/>
      <c r="N21" s="92">
        <f t="shared" si="5"/>
        <v>12.599999999999994</v>
      </c>
      <c r="O21" s="112">
        <f t="shared" si="9"/>
        <v>12.599999999999994</v>
      </c>
      <c r="P21" s="112">
        <f t="shared" si="10"/>
        <v>0</v>
      </c>
      <c r="Q21" s="106">
        <f t="shared" si="2"/>
        <v>13.999999999999993</v>
      </c>
    </row>
    <row r="22" spans="1:17" s="32" customFormat="1" ht="26.25" customHeight="1">
      <c r="A22" s="90" t="s">
        <v>361</v>
      </c>
      <c r="B22" s="80"/>
      <c r="C22" s="88"/>
      <c r="D22" s="88"/>
      <c r="E22" s="91">
        <f t="shared" si="3"/>
        <v>0</v>
      </c>
      <c r="F22" s="88"/>
      <c r="G22" s="88"/>
      <c r="H22" s="88">
        <f t="shared" si="4"/>
        <v>0</v>
      </c>
      <c r="I22" s="80"/>
      <c r="J22" s="80"/>
      <c r="K22" s="106">
        <f t="shared" si="8"/>
        <v>0</v>
      </c>
      <c r="L22" s="88"/>
      <c r="M22" s="88"/>
      <c r="N22" s="92">
        <f t="shared" si="5"/>
        <v>0</v>
      </c>
      <c r="O22" s="112">
        <f t="shared" si="9"/>
        <v>0</v>
      </c>
      <c r="P22" s="112">
        <f t="shared" si="10"/>
        <v>0</v>
      </c>
      <c r="Q22" s="106"/>
    </row>
    <row r="23" spans="1:17" s="32" customFormat="1" ht="26.25" customHeight="1">
      <c r="A23" s="90" t="s">
        <v>362</v>
      </c>
      <c r="B23" s="80">
        <f>C23+D23</f>
        <v>7.800000000000001</v>
      </c>
      <c r="C23" s="88">
        <v>1.85</v>
      </c>
      <c r="D23" s="88">
        <v>5.95</v>
      </c>
      <c r="E23" s="91">
        <f t="shared" si="3"/>
        <v>12</v>
      </c>
      <c r="F23" s="88">
        <v>1</v>
      </c>
      <c r="G23" s="88">
        <v>11</v>
      </c>
      <c r="H23" s="88">
        <f t="shared" si="4"/>
        <v>25.19</v>
      </c>
      <c r="I23" s="80">
        <v>1.19</v>
      </c>
      <c r="J23" s="80">
        <v>24</v>
      </c>
      <c r="K23" s="106">
        <f t="shared" si="8"/>
        <v>33</v>
      </c>
      <c r="L23" s="88">
        <v>3</v>
      </c>
      <c r="M23" s="88">
        <v>30</v>
      </c>
      <c r="N23" s="92">
        <f t="shared" si="5"/>
        <v>21</v>
      </c>
      <c r="O23" s="112">
        <f t="shared" si="9"/>
        <v>2</v>
      </c>
      <c r="P23" s="112">
        <f t="shared" si="10"/>
        <v>19</v>
      </c>
      <c r="Q23" s="106">
        <f t="shared" si="2"/>
        <v>175</v>
      </c>
    </row>
    <row r="24" spans="1:17" s="32" customFormat="1" ht="45" customHeight="1">
      <c r="A24" s="86" t="s">
        <v>363</v>
      </c>
      <c r="B24" s="80">
        <f>C24+D24</f>
        <v>10518.775000000001</v>
      </c>
      <c r="C24" s="91">
        <v>9922.62</v>
      </c>
      <c r="D24" s="91">
        <v>596.155</v>
      </c>
      <c r="E24" s="80">
        <f t="shared" si="3"/>
        <v>12259.78</v>
      </c>
      <c r="F24" s="80">
        <v>11527.17</v>
      </c>
      <c r="G24" s="80">
        <v>732.61</v>
      </c>
      <c r="H24" s="88">
        <f t="shared" si="4"/>
        <v>14677</v>
      </c>
      <c r="I24" s="80">
        <v>12385</v>
      </c>
      <c r="J24" s="80">
        <v>2292</v>
      </c>
      <c r="K24" s="80">
        <f t="shared" si="8"/>
        <v>14677</v>
      </c>
      <c r="L24" s="88">
        <v>12385</v>
      </c>
      <c r="M24" s="88">
        <v>2292</v>
      </c>
      <c r="N24" s="112">
        <f t="shared" si="5"/>
        <v>2417.22</v>
      </c>
      <c r="O24" s="112">
        <f t="shared" si="9"/>
        <v>857.8299999999999</v>
      </c>
      <c r="P24" s="112">
        <f t="shared" si="10"/>
        <v>1559.3899999999999</v>
      </c>
      <c r="Q24" s="106">
        <f t="shared" si="2"/>
        <v>19.716667020125968</v>
      </c>
    </row>
    <row r="25" spans="1:19" s="32" customFormat="1" ht="45" customHeight="1">
      <c r="A25" s="86" t="s">
        <v>364</v>
      </c>
      <c r="B25" s="80">
        <f>C25+D25</f>
        <v>4158.130000000004</v>
      </c>
      <c r="C25" s="92">
        <f>C11-C19</f>
        <v>2462.1200000000017</v>
      </c>
      <c r="D25" s="92">
        <f>D11-D19</f>
        <v>1696.010000000002</v>
      </c>
      <c r="E25" s="91">
        <f t="shared" si="3"/>
        <v>1608.550000000001</v>
      </c>
      <c r="F25" s="88">
        <f>F11-F19</f>
        <v>1581.1499999999996</v>
      </c>
      <c r="G25" s="88">
        <f>G11-G19</f>
        <v>27.400000000001455</v>
      </c>
      <c r="H25" s="88">
        <f t="shared" si="4"/>
        <v>3830.4400000000005</v>
      </c>
      <c r="I25" s="88">
        <f>I11-I19</f>
        <v>2658.4400000000005</v>
      </c>
      <c r="J25" s="88">
        <f>J11-J19</f>
        <v>1172</v>
      </c>
      <c r="K25" s="88">
        <f t="shared" si="8"/>
        <v>1227.2399999999998</v>
      </c>
      <c r="L25" s="88">
        <f>L11-L19</f>
        <v>1772.2399999999998</v>
      </c>
      <c r="M25" s="88">
        <f>M11-M19</f>
        <v>-545</v>
      </c>
      <c r="N25" s="111">
        <f aca="true" t="shared" si="11" ref="N25:P26">K25-E25</f>
        <v>-381.3100000000013</v>
      </c>
      <c r="O25" s="111">
        <f t="shared" si="9"/>
        <v>191.09000000000015</v>
      </c>
      <c r="P25" s="111">
        <f t="shared" si="10"/>
        <v>-572.4000000000015</v>
      </c>
      <c r="Q25" s="106">
        <f t="shared" si="2"/>
        <v>-23.705200335706138</v>
      </c>
      <c r="S25" s="116"/>
    </row>
    <row r="26" spans="1:20" s="31" customFormat="1" ht="45" customHeight="1">
      <c r="A26" s="93" t="s">
        <v>365</v>
      </c>
      <c r="B26" s="80">
        <f>C26+D26</f>
        <v>14676.905000000002</v>
      </c>
      <c r="C26" s="88">
        <f>C24+C25</f>
        <v>12384.740000000002</v>
      </c>
      <c r="D26" s="88">
        <f>D24+D25</f>
        <v>2292.165000000002</v>
      </c>
      <c r="E26" s="80">
        <f t="shared" si="3"/>
        <v>13868.330000000002</v>
      </c>
      <c r="F26" s="88">
        <f>F24+F25</f>
        <v>13108.32</v>
      </c>
      <c r="G26" s="88">
        <f>G24+G25</f>
        <v>760.0100000000015</v>
      </c>
      <c r="H26" s="88">
        <f t="shared" si="4"/>
        <v>18507.440000000002</v>
      </c>
      <c r="I26" s="88">
        <f>I24+I25</f>
        <v>15043.44</v>
      </c>
      <c r="J26" s="88">
        <f>J24+J25</f>
        <v>3464</v>
      </c>
      <c r="K26" s="80">
        <f t="shared" si="8"/>
        <v>15904.24</v>
      </c>
      <c r="L26" s="88">
        <f>L24+L25</f>
        <v>14157.24</v>
      </c>
      <c r="M26" s="88">
        <f>M24+M25</f>
        <v>1747</v>
      </c>
      <c r="N26" s="111">
        <f t="shared" si="11"/>
        <v>2035.909999999998</v>
      </c>
      <c r="O26" s="111">
        <f t="shared" si="11"/>
        <v>1048.92</v>
      </c>
      <c r="P26" s="111">
        <f t="shared" si="11"/>
        <v>986.9899999999985</v>
      </c>
      <c r="Q26" s="106">
        <f t="shared" si="2"/>
        <v>14.680282341132623</v>
      </c>
      <c r="T26" s="117"/>
    </row>
    <row r="27" spans="1:17" ht="36" customHeight="1">
      <c r="A27" s="94" t="s">
        <v>366</v>
      </c>
      <c r="B27" s="94"/>
      <c r="C27" s="94"/>
      <c r="D27" s="94"/>
      <c r="E27" s="94"/>
      <c r="F27" s="94"/>
      <c r="G27" s="94"/>
      <c r="H27" s="94"/>
      <c r="I27" s="94"/>
      <c r="J27" s="94"/>
      <c r="K27" s="94"/>
      <c r="L27" s="94"/>
      <c r="M27" s="94"/>
      <c r="N27" s="94"/>
      <c r="O27" s="94"/>
      <c r="P27" s="94"/>
      <c r="Q27" s="94"/>
    </row>
    <row r="28" ht="27" customHeight="1">
      <c r="A28" s="95"/>
    </row>
    <row r="29" ht="24" customHeight="1">
      <c r="A29" s="96"/>
    </row>
    <row r="30" spans="1:17" ht="16.5" customHeight="1">
      <c r="A30"/>
      <c r="B30" s="97"/>
      <c r="C30" s="97"/>
      <c r="D30" s="97"/>
      <c r="E30" s="97"/>
      <c r="F30" s="97"/>
      <c r="G30" s="97"/>
      <c r="H30" s="97"/>
      <c r="I30" s="97"/>
      <c r="J30" s="97"/>
      <c r="K30" s="97"/>
      <c r="L30" s="97"/>
      <c r="M30" s="97"/>
      <c r="N30" s="97"/>
      <c r="O30" s="97"/>
      <c r="P30" s="97"/>
      <c r="Q30" s="97"/>
    </row>
    <row r="31" spans="1:17" ht="48.75" customHeight="1">
      <c r="A31"/>
      <c r="B31" s="97"/>
      <c r="C31" s="97"/>
      <c r="D31" s="97"/>
      <c r="E31" s="97"/>
      <c r="F31" s="97"/>
      <c r="G31" s="97"/>
      <c r="H31" s="97"/>
      <c r="I31" s="97"/>
      <c r="J31" s="97"/>
      <c r="K31" s="97"/>
      <c r="L31" s="97"/>
      <c r="M31" s="97"/>
      <c r="N31" s="97"/>
      <c r="O31" s="97"/>
      <c r="P31" s="97"/>
      <c r="Q31" s="97"/>
    </row>
  </sheetData>
  <sheetProtection/>
  <mergeCells count="11">
    <mergeCell ref="A2:Q2"/>
    <mergeCell ref="B3:E3"/>
    <mergeCell ref="N3:Q3"/>
    <mergeCell ref="B4:D4"/>
    <mergeCell ref="E4:G4"/>
    <mergeCell ref="H4:J4"/>
    <mergeCell ref="K4:M4"/>
    <mergeCell ref="N4:P4"/>
    <mergeCell ref="A27:Q27"/>
    <mergeCell ref="Q4:Q5"/>
    <mergeCell ref="A30:Q31"/>
  </mergeCells>
  <printOptions/>
  <pageMargins left="0.15694444444444444" right="0.15694444444444444" top="0.39305555555555555" bottom="0.5902777777777778" header="0.11805555555555555" footer="0.3145833333333333"/>
  <pageSetup firstPageNumber="1" useFirstPageNumber="1" horizontalDpi="600" verticalDpi="600" orientation="landscape" paperSize="9" scale="65"/>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V52"/>
  <sheetViews>
    <sheetView showGridLines="0" showZeros="0" workbookViewId="0" topLeftCell="A1">
      <pane xSplit="10" ySplit="9" topLeftCell="K10" activePane="bottomRight" state="frozen"/>
      <selection pane="bottomRight" activeCell="A2" sqref="A2:N2"/>
    </sheetView>
  </sheetViews>
  <sheetFormatPr defaultColWidth="12" defaultRowHeight="11.25"/>
  <cols>
    <col min="1" max="1" width="36.16015625" style="36" customWidth="1"/>
    <col min="2" max="2" width="16" style="37" customWidth="1"/>
    <col min="3" max="3" width="8.83203125" style="36" customWidth="1"/>
    <col min="4" max="4" width="14.83203125" style="36" customWidth="1"/>
    <col min="5" max="5" width="8.5" style="36" customWidth="1"/>
    <col min="6" max="6" width="14.66015625" style="36" customWidth="1"/>
    <col min="7" max="7" width="14.83203125" style="38" customWidth="1"/>
    <col min="8" max="8" width="38.83203125" style="36" customWidth="1"/>
    <col min="9" max="9" width="9.33203125" style="37" customWidth="1"/>
    <col min="10" max="10" width="9" style="36" customWidth="1"/>
    <col min="11" max="11" width="12.16015625" style="36" customWidth="1"/>
    <col min="12" max="12" width="8.5" style="36" customWidth="1"/>
    <col min="13" max="13" width="10" style="36" customWidth="1"/>
    <col min="14" max="14" width="13.83203125" style="39" customWidth="1"/>
    <col min="15" max="16384" width="12" style="36" customWidth="1"/>
  </cols>
  <sheetData>
    <row r="1" spans="1:16" s="27" customFormat="1" ht="31.5" customHeight="1">
      <c r="A1" s="4" t="s">
        <v>367</v>
      </c>
      <c r="B1" s="37"/>
      <c r="C1" s="36"/>
      <c r="D1" s="36"/>
      <c r="E1" s="36"/>
      <c r="F1" s="36"/>
      <c r="G1" s="38"/>
      <c r="H1" s="36"/>
      <c r="I1" s="37"/>
      <c r="J1" s="36"/>
      <c r="K1" s="36"/>
      <c r="L1" s="36"/>
      <c r="M1" s="36"/>
      <c r="N1" s="39"/>
      <c r="O1" s="36"/>
      <c r="P1" s="36"/>
    </row>
    <row r="2" spans="1:14" s="28" customFormat="1" ht="44.25" customHeight="1">
      <c r="A2" s="5" t="s">
        <v>368</v>
      </c>
      <c r="B2" s="5"/>
      <c r="C2" s="5"/>
      <c r="D2" s="5"/>
      <c r="E2" s="5"/>
      <c r="F2" s="5"/>
      <c r="G2" s="5"/>
      <c r="H2" s="5"/>
      <c r="I2" s="5"/>
      <c r="J2" s="5"/>
      <c r="K2" s="5"/>
      <c r="L2" s="5"/>
      <c r="M2" s="5"/>
      <c r="N2" s="5"/>
    </row>
    <row r="3" spans="1:15" s="29" customFormat="1" ht="26.25" customHeight="1">
      <c r="A3" s="40" t="s">
        <v>2</v>
      </c>
      <c r="B3" s="41"/>
      <c r="C3" s="40"/>
      <c r="D3" s="40"/>
      <c r="E3" s="40"/>
      <c r="F3" s="40"/>
      <c r="G3" s="54"/>
      <c r="H3" s="40"/>
      <c r="I3" s="41"/>
      <c r="J3" s="40"/>
      <c r="K3" s="59" t="s">
        <v>369</v>
      </c>
      <c r="L3" s="59"/>
      <c r="M3" s="59"/>
      <c r="N3" s="59"/>
      <c r="O3" s="59"/>
    </row>
    <row r="4" spans="1:17" s="30" customFormat="1" ht="30.75" customHeight="1">
      <c r="A4" s="42" t="s">
        <v>370</v>
      </c>
      <c r="B4" s="42"/>
      <c r="C4" s="42"/>
      <c r="D4" s="42"/>
      <c r="E4" s="42"/>
      <c r="F4" s="42"/>
      <c r="G4" s="42"/>
      <c r="H4" s="42" t="s">
        <v>371</v>
      </c>
      <c r="I4" s="42"/>
      <c r="J4" s="42"/>
      <c r="K4" s="42"/>
      <c r="L4" s="42"/>
      <c r="M4" s="42"/>
      <c r="N4" s="42"/>
      <c r="O4" s="36"/>
      <c r="P4" s="36"/>
      <c r="Q4" s="36"/>
    </row>
    <row r="5" spans="1:17" s="30" customFormat="1" ht="30.75" customHeight="1">
      <c r="A5" s="43" t="s">
        <v>372</v>
      </c>
      <c r="B5" s="43" t="s">
        <v>245</v>
      </c>
      <c r="C5" s="43" t="s">
        <v>246</v>
      </c>
      <c r="D5" s="43"/>
      <c r="E5" s="43" t="s">
        <v>373</v>
      </c>
      <c r="F5" s="43"/>
      <c r="G5" s="43"/>
      <c r="H5" s="43" t="s">
        <v>372</v>
      </c>
      <c r="I5" s="60" t="s">
        <v>245</v>
      </c>
      <c r="J5" s="43" t="s">
        <v>246</v>
      </c>
      <c r="K5" s="43"/>
      <c r="L5" s="43" t="s">
        <v>373</v>
      </c>
      <c r="M5" s="43"/>
      <c r="N5" s="43"/>
      <c r="O5" s="36"/>
      <c r="P5" s="36"/>
      <c r="Q5" s="36"/>
    </row>
    <row r="6" spans="1:17" s="31" customFormat="1" ht="48" customHeight="1">
      <c r="A6" s="43"/>
      <c r="B6" s="43"/>
      <c r="C6" s="44" t="s">
        <v>10</v>
      </c>
      <c r="D6" s="44" t="s">
        <v>374</v>
      </c>
      <c r="E6" s="44" t="s">
        <v>10</v>
      </c>
      <c r="F6" s="44" t="s">
        <v>340</v>
      </c>
      <c r="G6" s="55" t="s">
        <v>375</v>
      </c>
      <c r="H6" s="43"/>
      <c r="I6" s="61"/>
      <c r="J6" s="44" t="s">
        <v>10</v>
      </c>
      <c r="K6" s="44" t="s">
        <v>374</v>
      </c>
      <c r="L6" s="44" t="s">
        <v>10</v>
      </c>
      <c r="M6" s="44" t="s">
        <v>340</v>
      </c>
      <c r="N6" s="44" t="s">
        <v>375</v>
      </c>
      <c r="O6" s="36"/>
      <c r="P6" s="36"/>
      <c r="Q6" s="36"/>
    </row>
    <row r="7" spans="1:17" s="31" customFormat="1" ht="24.75" customHeight="1">
      <c r="A7" s="45" t="s">
        <v>376</v>
      </c>
      <c r="B7" s="46"/>
      <c r="C7" s="46"/>
      <c r="D7" s="47"/>
      <c r="E7" s="46"/>
      <c r="F7" s="46">
        <f>E7-C7</f>
        <v>0</v>
      </c>
      <c r="G7" s="56"/>
      <c r="H7" s="57" t="s">
        <v>377</v>
      </c>
      <c r="I7" s="62">
        <v>55</v>
      </c>
      <c r="J7" s="46">
        <v>42</v>
      </c>
      <c r="K7" s="46">
        <f>(J7-I7)/I7*100</f>
        <v>-23.636363636363637</v>
      </c>
      <c r="L7" s="46">
        <v>1</v>
      </c>
      <c r="M7" s="46">
        <f>L7-J7</f>
        <v>-41</v>
      </c>
      <c r="N7" s="56">
        <f>M7/J7*100</f>
        <v>-97.61904761904762</v>
      </c>
      <c r="O7" s="36"/>
      <c r="P7" s="36"/>
      <c r="Q7" s="36"/>
    </row>
    <row r="8" spans="1:17" s="31" customFormat="1" ht="24.75" customHeight="1">
      <c r="A8" s="45" t="s">
        <v>378</v>
      </c>
      <c r="B8" s="46"/>
      <c r="C8" s="46"/>
      <c r="D8" s="47"/>
      <c r="E8" s="46"/>
      <c r="F8" s="46"/>
      <c r="G8" s="56"/>
      <c r="H8" s="45" t="s">
        <v>379</v>
      </c>
      <c r="I8" s="46"/>
      <c r="J8" s="46"/>
      <c r="K8" s="46"/>
      <c r="L8" s="46"/>
      <c r="M8" s="46">
        <f aca="true" t="shared" si="0" ref="M8:M15">L8-J8</f>
        <v>0</v>
      </c>
      <c r="N8" s="56"/>
      <c r="O8" s="36"/>
      <c r="P8" s="36"/>
      <c r="Q8" s="36"/>
    </row>
    <row r="9" spans="1:17" s="31" customFormat="1" ht="24.75" customHeight="1">
      <c r="A9" s="45" t="s">
        <v>380</v>
      </c>
      <c r="B9" s="46"/>
      <c r="C9" s="46"/>
      <c r="D9" s="47"/>
      <c r="E9" s="46"/>
      <c r="F9" s="46"/>
      <c r="G9" s="56"/>
      <c r="H9" s="45" t="s">
        <v>381</v>
      </c>
      <c r="I9" s="46"/>
      <c r="J9" s="46"/>
      <c r="K9" s="46"/>
      <c r="L9" s="46"/>
      <c r="M9" s="46">
        <f t="shared" si="0"/>
        <v>0</v>
      </c>
      <c r="N9" s="56"/>
      <c r="O9" s="36"/>
      <c r="P9" s="36"/>
      <c r="Q9" s="36"/>
    </row>
    <row r="10" spans="1:17" s="31" customFormat="1" ht="24.75" customHeight="1">
      <c r="A10" s="45" t="s">
        <v>382</v>
      </c>
      <c r="B10" s="46"/>
      <c r="C10" s="46"/>
      <c r="D10" s="47"/>
      <c r="E10" s="46"/>
      <c r="F10" s="46"/>
      <c r="G10" s="56"/>
      <c r="H10" s="45" t="s">
        <v>383</v>
      </c>
      <c r="I10" s="46"/>
      <c r="J10" s="46"/>
      <c r="K10" s="46"/>
      <c r="L10" s="46"/>
      <c r="M10" s="46">
        <f t="shared" si="0"/>
        <v>0</v>
      </c>
      <c r="N10" s="56"/>
      <c r="O10" s="36"/>
      <c r="P10" s="36"/>
      <c r="Q10" s="36"/>
    </row>
    <row r="11" spans="1:17" s="31" customFormat="1" ht="24.75" customHeight="1">
      <c r="A11" s="48" t="s">
        <v>384</v>
      </c>
      <c r="B11" s="49">
        <v>69</v>
      </c>
      <c r="C11" s="49">
        <v>27</v>
      </c>
      <c r="D11" s="47">
        <f aca="true" t="shared" si="1" ref="D11:D17">SUM(C11-B11)/B11*100</f>
        <v>-60.86956521739131</v>
      </c>
      <c r="E11" s="46">
        <v>46</v>
      </c>
      <c r="F11" s="46">
        <f>E11-C11</f>
        <v>19</v>
      </c>
      <c r="G11" s="56">
        <f>F11/C11*100</f>
        <v>70.37037037037037</v>
      </c>
      <c r="H11" s="45" t="s">
        <v>385</v>
      </c>
      <c r="I11" s="46"/>
      <c r="J11" s="46"/>
      <c r="K11" s="46"/>
      <c r="L11" s="46"/>
      <c r="M11" s="46">
        <f t="shared" si="0"/>
        <v>0</v>
      </c>
      <c r="N11" s="56"/>
      <c r="O11" s="36"/>
      <c r="P11" s="36"/>
      <c r="Q11" s="36"/>
    </row>
    <row r="12" spans="1:17" s="31" customFormat="1" ht="24.75" customHeight="1">
      <c r="A12" s="48" t="s">
        <v>386</v>
      </c>
      <c r="B12" s="49">
        <v>8</v>
      </c>
      <c r="C12" s="46"/>
      <c r="D12" s="47">
        <f t="shared" si="1"/>
        <v>-100</v>
      </c>
      <c r="E12" s="46">
        <v>4</v>
      </c>
      <c r="F12" s="46">
        <f aca="true" t="shared" si="2" ref="F12:F17">E12-C12</f>
        <v>4</v>
      </c>
      <c r="G12" s="56"/>
      <c r="H12" s="48" t="s">
        <v>387</v>
      </c>
      <c r="I12" s="46"/>
      <c r="J12" s="46"/>
      <c r="K12" s="46"/>
      <c r="L12" s="46"/>
      <c r="M12" s="46">
        <f t="shared" si="0"/>
        <v>0</v>
      </c>
      <c r="N12" s="56"/>
      <c r="O12" s="36"/>
      <c r="P12" s="36"/>
      <c r="Q12" s="36"/>
    </row>
    <row r="13" spans="1:17" s="31" customFormat="1" ht="24.75" customHeight="1">
      <c r="A13" s="50"/>
      <c r="B13" s="46"/>
      <c r="C13" s="46"/>
      <c r="D13" s="47"/>
      <c r="E13" s="46"/>
      <c r="F13" s="46">
        <f t="shared" si="2"/>
        <v>0</v>
      </c>
      <c r="G13" s="56"/>
      <c r="H13" s="45" t="s">
        <v>388</v>
      </c>
      <c r="I13" s="46"/>
      <c r="J13" s="46">
        <v>8</v>
      </c>
      <c r="K13" s="46"/>
      <c r="L13" s="46">
        <v>4</v>
      </c>
      <c r="M13" s="46">
        <f t="shared" si="0"/>
        <v>-4</v>
      </c>
      <c r="N13" s="56">
        <f>M13/J13*100</f>
        <v>-50</v>
      </c>
      <c r="O13" s="36"/>
      <c r="P13" s="36"/>
      <c r="Q13" s="36"/>
    </row>
    <row r="14" spans="1:17" s="31" customFormat="1" ht="24.75" customHeight="1">
      <c r="A14" s="51"/>
      <c r="B14" s="46"/>
      <c r="C14" s="46"/>
      <c r="D14" s="47"/>
      <c r="E14" s="46"/>
      <c r="F14" s="46">
        <f t="shared" si="2"/>
        <v>0</v>
      </c>
      <c r="G14" s="56"/>
      <c r="H14" s="45"/>
      <c r="I14" s="46"/>
      <c r="J14" s="46"/>
      <c r="K14" s="46"/>
      <c r="L14" s="46"/>
      <c r="M14" s="46">
        <f t="shared" si="0"/>
        <v>0</v>
      </c>
      <c r="N14" s="56"/>
      <c r="O14" s="36"/>
      <c r="P14" s="36"/>
      <c r="Q14" s="36"/>
    </row>
    <row r="15" spans="1:17" s="31" customFormat="1" ht="24.75" customHeight="1">
      <c r="A15" s="51" t="s">
        <v>389</v>
      </c>
      <c r="B15" s="46">
        <f>SUM(B7:B12)</f>
        <v>77</v>
      </c>
      <c r="C15" s="46">
        <f>SUM(C7:C12)</f>
        <v>27</v>
      </c>
      <c r="D15" s="47">
        <f t="shared" si="1"/>
        <v>-64.93506493506493</v>
      </c>
      <c r="E15" s="46">
        <f>SUM(E7:E12)</f>
        <v>50</v>
      </c>
      <c r="F15" s="46">
        <f t="shared" si="2"/>
        <v>23</v>
      </c>
      <c r="G15" s="56">
        <f>F15/C15*100</f>
        <v>85.18518518518519</v>
      </c>
      <c r="H15" s="51" t="s">
        <v>390</v>
      </c>
      <c r="I15" s="63">
        <f>SUM(I7:I12)</f>
        <v>55</v>
      </c>
      <c r="J15" s="63">
        <f>SUM(J7:J14)</f>
        <v>50</v>
      </c>
      <c r="K15" s="63">
        <f>SUM(K7:K13)</f>
        <v>-23.636363636363637</v>
      </c>
      <c r="L15" s="63">
        <f>SUM(L7:L13)</f>
        <v>5</v>
      </c>
      <c r="M15" s="46">
        <f t="shared" si="0"/>
        <v>-45</v>
      </c>
      <c r="N15" s="56">
        <f>M15/J15*100</f>
        <v>-90</v>
      </c>
      <c r="O15" s="36"/>
      <c r="P15" s="36"/>
      <c r="Q15" s="36"/>
    </row>
    <row r="16" spans="1:17" s="32" customFormat="1" ht="24.75" customHeight="1">
      <c r="A16" s="48" t="s">
        <v>391</v>
      </c>
      <c r="B16" s="46"/>
      <c r="C16" s="46">
        <v>23</v>
      </c>
      <c r="D16" s="47"/>
      <c r="E16" s="46">
        <v>22</v>
      </c>
      <c r="F16" s="46">
        <f t="shared" si="2"/>
        <v>-1</v>
      </c>
      <c r="G16" s="56">
        <f>F16/C16*100</f>
        <v>-4.3478260869565215</v>
      </c>
      <c r="H16" s="45" t="s">
        <v>310</v>
      </c>
      <c r="I16" s="46">
        <v>22</v>
      </c>
      <c r="J16" s="46"/>
      <c r="K16" s="46"/>
      <c r="L16" s="46">
        <f>E17-L15</f>
        <v>67</v>
      </c>
      <c r="M16" s="46">
        <f>L16-K16</f>
        <v>67</v>
      </c>
      <c r="N16" s="56"/>
      <c r="O16" s="36"/>
      <c r="P16" s="36"/>
      <c r="Q16" s="36"/>
    </row>
    <row r="17" spans="1:17" s="32" customFormat="1" ht="24.75" customHeight="1">
      <c r="A17" s="51" t="s">
        <v>392</v>
      </c>
      <c r="B17" s="46">
        <f>B15+B16</f>
        <v>77</v>
      </c>
      <c r="C17" s="46">
        <f>C15+C16</f>
        <v>50</v>
      </c>
      <c r="D17" s="47">
        <f t="shared" si="1"/>
        <v>-35.064935064935064</v>
      </c>
      <c r="E17" s="46">
        <f aca="true" t="shared" si="3" ref="E17:L17">E15+E16</f>
        <v>72</v>
      </c>
      <c r="F17" s="46">
        <f t="shared" si="2"/>
        <v>22</v>
      </c>
      <c r="G17" s="56">
        <f>F17/C17*100</f>
        <v>44</v>
      </c>
      <c r="H17" s="51" t="s">
        <v>393</v>
      </c>
      <c r="I17" s="63">
        <f t="shared" si="3"/>
        <v>77</v>
      </c>
      <c r="J17" s="63">
        <f t="shared" si="3"/>
        <v>50</v>
      </c>
      <c r="K17" s="63">
        <f t="shared" si="3"/>
        <v>-23.636363636363637</v>
      </c>
      <c r="L17" s="63">
        <f t="shared" si="3"/>
        <v>72</v>
      </c>
      <c r="M17" s="63">
        <f>L17-J17</f>
        <v>22</v>
      </c>
      <c r="N17" s="56">
        <f>M17/J17*100</f>
        <v>44</v>
      </c>
      <c r="O17" s="36"/>
      <c r="P17" s="36"/>
      <c r="Q17" s="36"/>
    </row>
    <row r="18" spans="1:17" s="32" customFormat="1" ht="14.25">
      <c r="A18" s="52"/>
      <c r="B18" s="53"/>
      <c r="C18" s="52"/>
      <c r="D18" s="52"/>
      <c r="E18" s="28"/>
      <c r="F18" s="28"/>
      <c r="G18" s="58"/>
      <c r="H18" s="28"/>
      <c r="I18" s="53"/>
      <c r="J18" s="28"/>
      <c r="K18" s="28"/>
      <c r="L18" s="28"/>
      <c r="M18" s="28"/>
      <c r="N18" s="64"/>
      <c r="O18" s="36"/>
      <c r="P18" s="36"/>
      <c r="Q18" s="36"/>
    </row>
    <row r="19" spans="1:17" s="32" customFormat="1" ht="14.25">
      <c r="A19" s="36"/>
      <c r="B19" s="37"/>
      <c r="C19" s="36"/>
      <c r="D19" s="36"/>
      <c r="E19" s="36"/>
      <c r="F19" s="36"/>
      <c r="G19" s="38"/>
      <c r="H19" s="36"/>
      <c r="I19" s="37"/>
      <c r="J19" s="36"/>
      <c r="K19" s="36"/>
      <c r="L19" s="36"/>
      <c r="M19" s="36"/>
      <c r="N19" s="39"/>
      <c r="O19" s="36"/>
      <c r="P19" s="36"/>
      <c r="Q19" s="36"/>
    </row>
    <row r="20" spans="1:17" s="32" customFormat="1" ht="14.25">
      <c r="A20" s="36"/>
      <c r="B20" s="37"/>
      <c r="C20" s="36"/>
      <c r="D20" s="36"/>
      <c r="E20" s="36"/>
      <c r="F20" s="36"/>
      <c r="G20" s="38"/>
      <c r="H20" s="36"/>
      <c r="I20" s="37"/>
      <c r="J20" s="36"/>
      <c r="K20" s="36"/>
      <c r="L20" s="36"/>
      <c r="M20" s="36"/>
      <c r="N20" s="39"/>
      <c r="O20" s="36"/>
      <c r="P20" s="36"/>
      <c r="Q20" s="36"/>
    </row>
    <row r="21" spans="1:17" s="32" customFormat="1" ht="14.25">
      <c r="A21" s="36"/>
      <c r="B21" s="37"/>
      <c r="C21" s="36"/>
      <c r="D21" s="36"/>
      <c r="E21" s="36"/>
      <c r="F21" s="36"/>
      <c r="G21" s="38"/>
      <c r="H21" s="36"/>
      <c r="I21" s="37"/>
      <c r="J21" s="36"/>
      <c r="K21" s="36"/>
      <c r="L21" s="36"/>
      <c r="M21" s="36"/>
      <c r="N21" s="39"/>
      <c r="O21" s="36"/>
      <c r="P21" s="36"/>
      <c r="Q21" s="36"/>
    </row>
    <row r="22" spans="1:17" s="32" customFormat="1" ht="14.25">
      <c r="A22" s="36"/>
      <c r="B22" s="37"/>
      <c r="C22" s="36"/>
      <c r="D22" s="36"/>
      <c r="E22" s="36"/>
      <c r="F22" s="36"/>
      <c r="G22" s="38"/>
      <c r="H22" s="36"/>
      <c r="I22" s="37"/>
      <c r="J22" s="36"/>
      <c r="K22" s="36"/>
      <c r="L22" s="36"/>
      <c r="M22" s="36"/>
      <c r="N22" s="39"/>
      <c r="O22" s="36"/>
      <c r="P22" s="36"/>
      <c r="Q22" s="36"/>
    </row>
    <row r="23" spans="1:17" s="32" customFormat="1" ht="14.25">
      <c r="A23" s="36"/>
      <c r="B23" s="37"/>
      <c r="C23" s="36"/>
      <c r="D23" s="36"/>
      <c r="E23" s="36"/>
      <c r="F23" s="36"/>
      <c r="G23" s="38"/>
      <c r="H23" s="36"/>
      <c r="I23" s="37"/>
      <c r="J23" s="36"/>
      <c r="K23" s="36"/>
      <c r="L23" s="36"/>
      <c r="M23" s="36"/>
      <c r="N23" s="39"/>
      <c r="O23" s="36"/>
      <c r="P23" s="36"/>
      <c r="Q23" s="36"/>
    </row>
    <row r="24" spans="1:17" s="32" customFormat="1" ht="14.25">
      <c r="A24" s="36"/>
      <c r="B24" s="37"/>
      <c r="C24" s="36"/>
      <c r="D24" s="36"/>
      <c r="E24" s="36"/>
      <c r="F24" s="36"/>
      <c r="G24" s="38"/>
      <c r="H24" s="36"/>
      <c r="I24" s="37"/>
      <c r="J24" s="36"/>
      <c r="K24" s="36"/>
      <c r="L24" s="36"/>
      <c r="M24" s="36"/>
      <c r="N24" s="39"/>
      <c r="O24" s="36"/>
      <c r="P24" s="36"/>
      <c r="Q24" s="36"/>
    </row>
    <row r="25" spans="1:19" s="32" customFormat="1" ht="14.25">
      <c r="A25" s="36"/>
      <c r="B25" s="37"/>
      <c r="C25" s="36"/>
      <c r="D25" s="36"/>
      <c r="E25" s="36"/>
      <c r="F25" s="36"/>
      <c r="G25" s="38"/>
      <c r="H25" s="36"/>
      <c r="I25" s="37"/>
      <c r="J25" s="36"/>
      <c r="K25" s="36"/>
      <c r="L25" s="36"/>
      <c r="M25" s="36"/>
      <c r="N25" s="39"/>
      <c r="O25" s="36"/>
      <c r="P25" s="36"/>
      <c r="Q25" s="36"/>
      <c r="S25" s="36"/>
    </row>
    <row r="26" spans="1:20" s="31" customFormat="1" ht="14.25">
      <c r="A26" s="36"/>
      <c r="B26" s="37"/>
      <c r="C26" s="36"/>
      <c r="D26" s="36"/>
      <c r="E26" s="36"/>
      <c r="F26" s="36"/>
      <c r="G26" s="38"/>
      <c r="H26" s="36"/>
      <c r="I26" s="37"/>
      <c r="J26" s="36"/>
      <c r="K26" s="36"/>
      <c r="L26" s="36"/>
      <c r="M26" s="36"/>
      <c r="N26" s="39"/>
      <c r="O26" s="36"/>
      <c r="P26" s="36"/>
      <c r="Q26" s="36"/>
      <c r="T26" s="36"/>
    </row>
    <row r="27" spans="1:16" s="33" customFormat="1" ht="13.5">
      <c r="A27" s="36"/>
      <c r="B27" s="37"/>
      <c r="C27" s="36"/>
      <c r="D27" s="36"/>
      <c r="E27" s="36"/>
      <c r="F27" s="36"/>
      <c r="G27" s="38"/>
      <c r="H27" s="36"/>
      <c r="I27" s="37"/>
      <c r="J27" s="36"/>
      <c r="K27" s="36"/>
      <c r="L27" s="36"/>
      <c r="M27" s="36"/>
      <c r="N27" s="39"/>
      <c r="O27" s="36"/>
      <c r="P27" s="36"/>
    </row>
    <row r="28" spans="1:16" s="33" customFormat="1" ht="13.5">
      <c r="A28" s="36"/>
      <c r="B28" s="37"/>
      <c r="C28" s="36"/>
      <c r="D28" s="36"/>
      <c r="E28" s="36"/>
      <c r="F28" s="36"/>
      <c r="G28" s="38"/>
      <c r="H28" s="36"/>
      <c r="I28" s="37"/>
      <c r="J28" s="36"/>
      <c r="K28" s="36"/>
      <c r="L28" s="36"/>
      <c r="M28" s="36"/>
      <c r="N28" s="39"/>
      <c r="O28" s="36"/>
      <c r="P28" s="36"/>
    </row>
    <row r="29" spans="1:16" s="33" customFormat="1" ht="13.5">
      <c r="A29" s="36"/>
      <c r="B29" s="37"/>
      <c r="C29" s="36"/>
      <c r="D29" s="36"/>
      <c r="E29" s="36"/>
      <c r="F29" s="36"/>
      <c r="G29" s="38"/>
      <c r="H29" s="36"/>
      <c r="I29" s="37"/>
      <c r="J29" s="36"/>
      <c r="K29" s="36"/>
      <c r="L29" s="36"/>
      <c r="M29" s="36"/>
      <c r="N29" s="39"/>
      <c r="O29" s="36"/>
      <c r="P29" s="36"/>
    </row>
    <row r="30" spans="1:17" s="33" customFormat="1" ht="13.5">
      <c r="A30" s="36"/>
      <c r="B30" s="37"/>
      <c r="C30" s="36"/>
      <c r="D30" s="36"/>
      <c r="E30" s="36"/>
      <c r="F30" s="36"/>
      <c r="G30" s="38"/>
      <c r="H30" s="36"/>
      <c r="I30" s="37"/>
      <c r="J30" s="36"/>
      <c r="K30" s="36"/>
      <c r="L30" s="36"/>
      <c r="M30" s="36"/>
      <c r="N30" s="39"/>
      <c r="O30" s="36"/>
      <c r="P30" s="36"/>
      <c r="Q30" s="36"/>
    </row>
    <row r="31" spans="1:17" s="33" customFormat="1" ht="13.5">
      <c r="A31" s="36"/>
      <c r="B31" s="37"/>
      <c r="C31" s="36"/>
      <c r="D31" s="36"/>
      <c r="E31" s="36"/>
      <c r="F31" s="36"/>
      <c r="G31" s="38"/>
      <c r="H31" s="36"/>
      <c r="I31" s="37"/>
      <c r="J31" s="36"/>
      <c r="K31" s="36"/>
      <c r="L31" s="36"/>
      <c r="M31" s="36"/>
      <c r="N31" s="39"/>
      <c r="O31" s="36"/>
      <c r="P31" s="36"/>
      <c r="Q31" s="36"/>
    </row>
    <row r="32" spans="1:20" s="34" customFormat="1" ht="21.75">
      <c r="A32" s="36"/>
      <c r="B32" s="37"/>
      <c r="C32" s="36"/>
      <c r="D32" s="36"/>
      <c r="E32" s="36"/>
      <c r="F32" s="36"/>
      <c r="G32" s="38"/>
      <c r="H32" s="36"/>
      <c r="I32" s="37"/>
      <c r="J32" s="36"/>
      <c r="K32" s="36"/>
      <c r="L32" s="36"/>
      <c r="M32" s="36"/>
      <c r="N32" s="39"/>
      <c r="O32" s="36"/>
      <c r="P32" s="36"/>
      <c r="Q32" s="36"/>
      <c r="R32" s="36"/>
      <c r="S32" s="36"/>
      <c r="T32" s="36"/>
    </row>
    <row r="33" spans="1:20" s="34" customFormat="1" ht="21.75">
      <c r="A33" s="36"/>
      <c r="B33" s="37"/>
      <c r="C33" s="36"/>
      <c r="D33" s="36"/>
      <c r="E33" s="36"/>
      <c r="F33" s="36"/>
      <c r="G33" s="38"/>
      <c r="H33" s="36"/>
      <c r="I33" s="37"/>
      <c r="J33" s="36"/>
      <c r="K33" s="36"/>
      <c r="L33" s="36"/>
      <c r="M33" s="36"/>
      <c r="N33" s="39"/>
      <c r="O33" s="36"/>
      <c r="P33" s="36"/>
      <c r="Q33" s="36"/>
      <c r="R33" s="36"/>
      <c r="S33" s="36"/>
      <c r="T33" s="36"/>
    </row>
    <row r="34" spans="1:20" s="34" customFormat="1" ht="21.75">
      <c r="A34" s="36"/>
      <c r="B34" s="37"/>
      <c r="C34" s="36"/>
      <c r="D34" s="36"/>
      <c r="E34" s="36"/>
      <c r="F34" s="36"/>
      <c r="G34" s="38"/>
      <c r="H34" s="36"/>
      <c r="I34" s="37"/>
      <c r="J34" s="36"/>
      <c r="K34" s="36"/>
      <c r="L34" s="36"/>
      <c r="M34" s="36"/>
      <c r="N34" s="39"/>
      <c r="O34" s="36"/>
      <c r="P34" s="36"/>
      <c r="Q34" s="36"/>
      <c r="R34" s="36"/>
      <c r="S34" s="36"/>
      <c r="T34" s="36"/>
    </row>
    <row r="35" spans="1:20" s="35" customFormat="1" ht="13.5">
      <c r="A35" s="36"/>
      <c r="B35" s="37"/>
      <c r="C35" s="36"/>
      <c r="D35" s="36"/>
      <c r="E35" s="36"/>
      <c r="F35" s="36"/>
      <c r="G35" s="38"/>
      <c r="H35" s="36"/>
      <c r="I35" s="37"/>
      <c r="J35" s="36"/>
      <c r="K35" s="36"/>
      <c r="L35" s="36"/>
      <c r="M35" s="36"/>
      <c r="N35" s="39"/>
      <c r="O35" s="36"/>
      <c r="P35" s="36"/>
      <c r="Q35" s="36"/>
      <c r="R35" s="36"/>
      <c r="S35" s="36"/>
      <c r="T35" s="36"/>
    </row>
    <row r="36" spans="1:22" s="35" customFormat="1" ht="13.5">
      <c r="A36" s="36"/>
      <c r="B36" s="37"/>
      <c r="C36" s="36"/>
      <c r="D36" s="36"/>
      <c r="E36" s="36"/>
      <c r="F36" s="36"/>
      <c r="G36" s="38"/>
      <c r="H36" s="36"/>
      <c r="I36" s="37"/>
      <c r="J36" s="36"/>
      <c r="K36" s="36"/>
      <c r="L36" s="36"/>
      <c r="M36" s="36"/>
      <c r="N36" s="39"/>
      <c r="O36" s="36"/>
      <c r="P36" s="36"/>
      <c r="Q36" s="36"/>
      <c r="R36" s="36"/>
      <c r="S36" s="36"/>
      <c r="T36" s="36"/>
      <c r="V36" s="36"/>
    </row>
    <row r="37" spans="1:20" s="35" customFormat="1" ht="13.5">
      <c r="A37" s="36"/>
      <c r="B37" s="37"/>
      <c r="C37" s="36"/>
      <c r="D37" s="36"/>
      <c r="E37" s="36"/>
      <c r="F37" s="36"/>
      <c r="G37" s="38"/>
      <c r="H37" s="36"/>
      <c r="I37" s="37"/>
      <c r="J37" s="36"/>
      <c r="K37" s="36"/>
      <c r="L37" s="36"/>
      <c r="M37" s="36"/>
      <c r="N37" s="39"/>
      <c r="O37" s="36"/>
      <c r="P37" s="36"/>
      <c r="Q37" s="36"/>
      <c r="R37" s="36"/>
      <c r="S37" s="36"/>
      <c r="T37" s="36"/>
    </row>
    <row r="38" spans="1:20" s="35" customFormat="1" ht="13.5">
      <c r="A38" s="36"/>
      <c r="B38" s="37"/>
      <c r="C38" s="36"/>
      <c r="D38" s="36"/>
      <c r="E38" s="36"/>
      <c r="F38" s="36"/>
      <c r="G38" s="38"/>
      <c r="H38" s="36"/>
      <c r="I38" s="37"/>
      <c r="J38" s="36"/>
      <c r="K38" s="36"/>
      <c r="L38" s="36"/>
      <c r="M38" s="36"/>
      <c r="N38" s="39"/>
      <c r="O38" s="36"/>
      <c r="P38" s="36"/>
      <c r="Q38" s="36"/>
      <c r="R38" s="36"/>
      <c r="S38" s="36"/>
      <c r="T38" s="36"/>
    </row>
    <row r="39" spans="1:20" s="35" customFormat="1" ht="13.5">
      <c r="A39" s="36"/>
      <c r="B39" s="37"/>
      <c r="C39" s="36"/>
      <c r="D39" s="36"/>
      <c r="E39" s="36"/>
      <c r="F39" s="36"/>
      <c r="G39" s="38"/>
      <c r="H39" s="36"/>
      <c r="I39" s="37"/>
      <c r="J39" s="36"/>
      <c r="K39" s="36"/>
      <c r="L39" s="36"/>
      <c r="M39" s="36"/>
      <c r="N39" s="39"/>
      <c r="O39" s="36"/>
      <c r="P39" s="36"/>
      <c r="Q39" s="36"/>
      <c r="R39" s="36"/>
      <c r="S39" s="36"/>
      <c r="T39" s="36"/>
    </row>
    <row r="40" spans="1:20" s="35" customFormat="1" ht="13.5">
      <c r="A40" s="36"/>
      <c r="B40" s="37"/>
      <c r="C40" s="36"/>
      <c r="D40" s="36"/>
      <c r="E40" s="36"/>
      <c r="F40" s="36"/>
      <c r="G40" s="38"/>
      <c r="H40" s="36"/>
      <c r="I40" s="37"/>
      <c r="J40" s="36"/>
      <c r="K40" s="36"/>
      <c r="L40" s="36"/>
      <c r="M40" s="36"/>
      <c r="N40" s="39"/>
      <c r="O40" s="36"/>
      <c r="P40" s="36"/>
      <c r="Q40" s="36"/>
      <c r="R40" s="36"/>
      <c r="S40" s="36"/>
      <c r="T40" s="36"/>
    </row>
    <row r="41" spans="1:20" s="35" customFormat="1" ht="13.5">
      <c r="A41" s="36"/>
      <c r="B41" s="37"/>
      <c r="C41" s="36"/>
      <c r="D41" s="36"/>
      <c r="E41" s="36"/>
      <c r="F41" s="36"/>
      <c r="G41" s="38"/>
      <c r="H41" s="36"/>
      <c r="I41" s="37"/>
      <c r="J41" s="36"/>
      <c r="K41" s="36"/>
      <c r="L41" s="36"/>
      <c r="M41" s="36"/>
      <c r="N41" s="39"/>
      <c r="O41" s="36"/>
      <c r="P41" s="36"/>
      <c r="Q41" s="36"/>
      <c r="R41" s="36"/>
      <c r="S41" s="36"/>
      <c r="T41" s="36"/>
    </row>
    <row r="42" spans="1:20" s="35" customFormat="1" ht="13.5">
      <c r="A42" s="36"/>
      <c r="B42" s="37"/>
      <c r="C42" s="36"/>
      <c r="D42" s="36"/>
      <c r="E42" s="36"/>
      <c r="F42" s="36"/>
      <c r="G42" s="38"/>
      <c r="H42" s="36"/>
      <c r="I42" s="37"/>
      <c r="J42" s="36"/>
      <c r="K42" s="36"/>
      <c r="L42" s="36"/>
      <c r="M42" s="36"/>
      <c r="N42" s="39"/>
      <c r="O42" s="36"/>
      <c r="P42" s="36"/>
      <c r="Q42" s="36"/>
      <c r="R42" s="36"/>
      <c r="S42" s="36"/>
      <c r="T42" s="36"/>
    </row>
    <row r="43" spans="1:20" s="35" customFormat="1" ht="13.5">
      <c r="A43" s="36"/>
      <c r="B43" s="37"/>
      <c r="C43" s="36"/>
      <c r="D43" s="36"/>
      <c r="E43" s="36"/>
      <c r="F43" s="36"/>
      <c r="G43" s="38"/>
      <c r="H43" s="36"/>
      <c r="I43" s="37"/>
      <c r="J43" s="36"/>
      <c r="K43" s="36"/>
      <c r="L43" s="36"/>
      <c r="M43" s="36"/>
      <c r="N43" s="39"/>
      <c r="O43" s="36"/>
      <c r="P43" s="36"/>
      <c r="Q43" s="36"/>
      <c r="R43" s="36"/>
      <c r="S43" s="36"/>
      <c r="T43" s="36"/>
    </row>
    <row r="44" spans="1:20" s="35" customFormat="1" ht="13.5">
      <c r="A44" s="36"/>
      <c r="B44" s="37"/>
      <c r="C44" s="36"/>
      <c r="D44" s="36"/>
      <c r="E44" s="36"/>
      <c r="F44" s="36"/>
      <c r="G44" s="38"/>
      <c r="H44" s="36"/>
      <c r="I44" s="37"/>
      <c r="J44" s="36"/>
      <c r="K44" s="36"/>
      <c r="L44" s="36"/>
      <c r="M44" s="36"/>
      <c r="N44" s="39"/>
      <c r="O44" s="36"/>
      <c r="P44" s="36"/>
      <c r="Q44" s="36"/>
      <c r="R44" s="36"/>
      <c r="S44" s="36"/>
      <c r="T44" s="36"/>
    </row>
    <row r="45" spans="1:20" s="35" customFormat="1" ht="13.5">
      <c r="A45" s="36"/>
      <c r="B45" s="37"/>
      <c r="C45" s="36"/>
      <c r="D45" s="36"/>
      <c r="E45" s="36"/>
      <c r="F45" s="36"/>
      <c r="G45" s="38"/>
      <c r="H45" s="36"/>
      <c r="I45" s="37"/>
      <c r="J45" s="36"/>
      <c r="K45" s="36"/>
      <c r="L45" s="36"/>
      <c r="M45" s="36"/>
      <c r="N45" s="39"/>
      <c r="O45" s="36"/>
      <c r="P45" s="36"/>
      <c r="Q45" s="36"/>
      <c r="R45" s="36"/>
      <c r="S45" s="36"/>
      <c r="T45" s="36"/>
    </row>
    <row r="46" spans="1:20" s="35" customFormat="1" ht="13.5">
      <c r="A46" s="36"/>
      <c r="B46" s="37"/>
      <c r="C46" s="36"/>
      <c r="D46" s="36"/>
      <c r="E46" s="36"/>
      <c r="F46" s="36"/>
      <c r="G46" s="38"/>
      <c r="H46" s="36"/>
      <c r="I46" s="37"/>
      <c r="J46" s="36"/>
      <c r="K46" s="36"/>
      <c r="L46" s="36"/>
      <c r="M46" s="36"/>
      <c r="N46" s="39"/>
      <c r="O46" s="36"/>
      <c r="P46" s="36"/>
      <c r="Q46" s="36"/>
      <c r="R46" s="36"/>
      <c r="S46" s="36"/>
      <c r="T46" s="36"/>
    </row>
    <row r="47" spans="1:20" s="35" customFormat="1" ht="13.5">
      <c r="A47" s="36"/>
      <c r="B47" s="37"/>
      <c r="C47" s="36"/>
      <c r="D47" s="36"/>
      <c r="E47" s="36"/>
      <c r="F47" s="36"/>
      <c r="G47" s="38"/>
      <c r="H47" s="36"/>
      <c r="I47" s="37"/>
      <c r="J47" s="36"/>
      <c r="K47" s="36"/>
      <c r="L47" s="36"/>
      <c r="M47" s="36"/>
      <c r="N47" s="39"/>
      <c r="O47" s="36"/>
      <c r="P47" s="36"/>
      <c r="Q47" s="36"/>
      <c r="R47" s="36"/>
      <c r="S47" s="36"/>
      <c r="T47" s="36"/>
    </row>
    <row r="48" spans="1:20" s="35" customFormat="1" ht="13.5">
      <c r="A48" s="36"/>
      <c r="B48" s="37"/>
      <c r="C48" s="36"/>
      <c r="D48" s="36"/>
      <c r="E48" s="36"/>
      <c r="F48" s="36"/>
      <c r="G48" s="38"/>
      <c r="H48" s="36"/>
      <c r="I48" s="37"/>
      <c r="J48" s="36"/>
      <c r="K48" s="36"/>
      <c r="L48" s="36"/>
      <c r="M48" s="36"/>
      <c r="N48" s="39"/>
      <c r="O48" s="36"/>
      <c r="P48" s="36"/>
      <c r="Q48" s="36"/>
      <c r="R48" s="36"/>
      <c r="S48" s="36"/>
      <c r="T48" s="36"/>
    </row>
    <row r="49" spans="1:20" s="35" customFormat="1" ht="13.5">
      <c r="A49" s="36"/>
      <c r="B49" s="37"/>
      <c r="C49" s="36"/>
      <c r="D49" s="36"/>
      <c r="E49" s="36"/>
      <c r="F49" s="36"/>
      <c r="G49" s="38"/>
      <c r="H49" s="36"/>
      <c r="I49" s="37"/>
      <c r="J49" s="36"/>
      <c r="K49" s="36"/>
      <c r="L49" s="36"/>
      <c r="M49" s="36"/>
      <c r="N49" s="39"/>
      <c r="O49" s="36"/>
      <c r="P49" s="36"/>
      <c r="Q49" s="36"/>
      <c r="R49" s="36"/>
      <c r="S49" s="36"/>
      <c r="T49" s="36"/>
    </row>
    <row r="50" spans="1:20" s="35" customFormat="1" ht="13.5">
      <c r="A50" s="36"/>
      <c r="B50" s="37"/>
      <c r="C50" s="36"/>
      <c r="D50" s="36"/>
      <c r="E50" s="36"/>
      <c r="F50" s="36"/>
      <c r="G50" s="38"/>
      <c r="H50" s="36"/>
      <c r="I50" s="37"/>
      <c r="J50" s="36"/>
      <c r="K50" s="36"/>
      <c r="L50" s="36"/>
      <c r="M50" s="36"/>
      <c r="N50" s="39"/>
      <c r="O50" s="36"/>
      <c r="P50" s="36"/>
      <c r="Q50" s="36"/>
      <c r="R50" s="36"/>
      <c r="S50" s="36"/>
      <c r="T50" s="36"/>
    </row>
    <row r="51" spans="1:20" s="35" customFormat="1" ht="13.5">
      <c r="A51" s="36"/>
      <c r="B51" s="37"/>
      <c r="C51" s="36"/>
      <c r="D51" s="36"/>
      <c r="E51" s="36"/>
      <c r="F51" s="36"/>
      <c r="G51" s="38"/>
      <c r="H51" s="36"/>
      <c r="I51" s="37"/>
      <c r="J51" s="36"/>
      <c r="K51" s="36"/>
      <c r="L51" s="36"/>
      <c r="M51" s="36"/>
      <c r="N51" s="39"/>
      <c r="O51" s="36"/>
      <c r="P51" s="36"/>
      <c r="Q51" s="36"/>
      <c r="R51" s="36"/>
      <c r="S51" s="36"/>
      <c r="T51" s="36"/>
    </row>
    <row r="52" spans="1:20" s="35" customFormat="1" ht="13.5">
      <c r="A52" s="36"/>
      <c r="B52" s="37"/>
      <c r="C52" s="36"/>
      <c r="D52" s="36"/>
      <c r="E52" s="36"/>
      <c r="F52" s="36"/>
      <c r="G52" s="38"/>
      <c r="H52" s="36"/>
      <c r="I52" s="37"/>
      <c r="J52" s="36"/>
      <c r="K52" s="36"/>
      <c r="L52" s="36"/>
      <c r="M52" s="36"/>
      <c r="N52" s="39"/>
      <c r="O52" s="36"/>
      <c r="P52" s="36"/>
      <c r="Q52" s="36"/>
      <c r="R52" s="36"/>
      <c r="S52" s="36"/>
      <c r="T52" s="36"/>
    </row>
  </sheetData>
  <sheetProtection/>
  <mergeCells count="12">
    <mergeCell ref="A2:N2"/>
    <mergeCell ref="K3:O3"/>
    <mergeCell ref="A4:G4"/>
    <mergeCell ref="H4:N4"/>
    <mergeCell ref="C5:D5"/>
    <mergeCell ref="E5:G5"/>
    <mergeCell ref="J5:K5"/>
    <mergeCell ref="L5:N5"/>
    <mergeCell ref="A5:A6"/>
    <mergeCell ref="B5:B6"/>
    <mergeCell ref="H5:H6"/>
    <mergeCell ref="I5:I6"/>
  </mergeCells>
  <printOptions horizontalCentered="1"/>
  <pageMargins left="0.15694444444444444" right="0.15694444444444444" top="0.39305555555555555" bottom="0.5902777777777778" header="0.11805555555555555" footer="0.3145833333333333"/>
  <pageSetup firstPageNumber="1" useFirstPageNumber="1" horizontalDpi="600" verticalDpi="600" orientation="landscape" paperSize="9" scale="75"/>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10"/>
  <sheetViews>
    <sheetView workbookViewId="0" topLeftCell="A1">
      <selection activeCell="F4" sqref="F4"/>
    </sheetView>
  </sheetViews>
  <sheetFormatPr defaultColWidth="12" defaultRowHeight="11.25"/>
  <cols>
    <col min="1" max="1" width="28" style="19" customWidth="1"/>
    <col min="2" max="2" width="29.16015625" style="19" customWidth="1"/>
    <col min="3" max="3" width="31" style="19" customWidth="1"/>
    <col min="4" max="4" width="30.5" style="19" customWidth="1"/>
    <col min="5" max="5" width="28.83203125" style="19" customWidth="1"/>
    <col min="6" max="6" width="18.16015625" style="20" customWidth="1"/>
    <col min="7" max="16384" width="12" style="20" customWidth="1"/>
  </cols>
  <sheetData>
    <row r="1" ht="24" customHeight="1">
      <c r="A1" s="4" t="s">
        <v>394</v>
      </c>
    </row>
    <row r="2" spans="1:5" ht="45.75" customHeight="1">
      <c r="A2" s="5" t="s">
        <v>395</v>
      </c>
      <c r="B2" s="5"/>
      <c r="C2" s="5"/>
      <c r="D2" s="5"/>
      <c r="E2" s="5"/>
    </row>
    <row r="3" spans="1:5" ht="22.5" customHeight="1">
      <c r="A3" s="21" t="s">
        <v>2</v>
      </c>
      <c r="B3" s="22"/>
      <c r="C3" s="22"/>
      <c r="D3" s="22"/>
      <c r="E3" s="21" t="s">
        <v>314</v>
      </c>
    </row>
    <row r="4" spans="1:5" ht="75.75" customHeight="1">
      <c r="A4" s="23" t="s">
        <v>396</v>
      </c>
      <c r="B4" s="23" t="s">
        <v>397</v>
      </c>
      <c r="C4" s="23" t="s">
        <v>398</v>
      </c>
      <c r="D4" s="23" t="s">
        <v>399</v>
      </c>
      <c r="E4" s="23" t="s">
        <v>400</v>
      </c>
    </row>
    <row r="5" spans="1:5" ht="73.5" customHeight="1">
      <c r="A5" s="24" t="s">
        <v>342</v>
      </c>
      <c r="B5" s="25">
        <f>B6+B7</f>
        <v>151651.33000000002</v>
      </c>
      <c r="C5" s="25">
        <f>C6+C7</f>
        <v>171688</v>
      </c>
      <c r="D5" s="25" t="s">
        <v>401</v>
      </c>
      <c r="E5" s="26" t="s">
        <v>401</v>
      </c>
    </row>
    <row r="6" spans="1:5" ht="71.25" customHeight="1">
      <c r="A6" s="24" t="s">
        <v>402</v>
      </c>
      <c r="B6" s="25">
        <v>92336.33</v>
      </c>
      <c r="C6" s="25">
        <v>97378</v>
      </c>
      <c r="D6" s="25" t="s">
        <v>401</v>
      </c>
      <c r="E6" s="26" t="s">
        <v>401</v>
      </c>
    </row>
    <row r="7" spans="1:5" ht="78" customHeight="1">
      <c r="A7" s="24" t="s">
        <v>403</v>
      </c>
      <c r="B7" s="25">
        <v>59315</v>
      </c>
      <c r="C7" s="25">
        <v>74310</v>
      </c>
      <c r="D7" s="25" t="s">
        <v>401</v>
      </c>
      <c r="E7" s="26" t="s">
        <v>401</v>
      </c>
    </row>
    <row r="10" spans="1:3" ht="12.75">
      <c r="A10"/>
      <c r="B10"/>
      <c r="C10"/>
    </row>
  </sheetData>
  <sheetProtection/>
  <mergeCells count="2">
    <mergeCell ref="A2:E2"/>
    <mergeCell ref="A10:C10"/>
  </mergeCells>
  <printOptions/>
  <pageMargins left="0.7006944444444444" right="0.7006944444444444" top="0.7513888888888889" bottom="0.7513888888888889" header="0.2986111111111111" footer="0.2986111111111111"/>
  <pageSetup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E15"/>
  <sheetViews>
    <sheetView tabSelected="1" workbookViewId="0" topLeftCell="A1">
      <selection activeCell="I6" sqref="I6"/>
    </sheetView>
  </sheetViews>
  <sheetFormatPr defaultColWidth="12" defaultRowHeight="30" customHeight="1"/>
  <cols>
    <col min="1" max="1" width="59.83203125" style="2" customWidth="1"/>
    <col min="2" max="2" width="41.5" style="3" customWidth="1"/>
    <col min="3" max="3" width="59.5" style="2" customWidth="1"/>
    <col min="4" max="4" width="0.328125" style="2" customWidth="1"/>
    <col min="5" max="8" width="12" style="2" hidden="1" customWidth="1"/>
    <col min="9" max="16384" width="12" style="2" customWidth="1"/>
  </cols>
  <sheetData>
    <row r="1" ht="30" customHeight="1">
      <c r="A1" s="4" t="s">
        <v>404</v>
      </c>
    </row>
    <row r="2" spans="1:3" ht="30" customHeight="1">
      <c r="A2" s="5" t="s">
        <v>405</v>
      </c>
      <c r="B2" s="5"/>
      <c r="C2" s="5"/>
    </row>
    <row r="3" spans="1:3" ht="30" customHeight="1">
      <c r="A3" s="6" t="s">
        <v>2</v>
      </c>
      <c r="C3" s="7" t="s">
        <v>314</v>
      </c>
    </row>
    <row r="4" spans="1:3" s="1" customFormat="1" ht="30" customHeight="1">
      <c r="A4" s="8" t="s">
        <v>4</v>
      </c>
      <c r="B4" s="9" t="s">
        <v>406</v>
      </c>
      <c r="C4" s="8" t="s">
        <v>407</v>
      </c>
    </row>
    <row r="5" spans="1:3" ht="30" customHeight="1">
      <c r="A5" s="10" t="s">
        <v>408</v>
      </c>
      <c r="B5" s="11">
        <f>B6+B8+B11+B12</f>
        <v>25434</v>
      </c>
      <c r="C5" s="10"/>
    </row>
    <row r="6" spans="1:3" ht="30" customHeight="1">
      <c r="A6" s="12" t="s">
        <v>409</v>
      </c>
      <c r="B6" s="13">
        <f>SUM(B7)</f>
        <v>68</v>
      </c>
      <c r="C6" s="14"/>
    </row>
    <row r="7" spans="1:3" ht="30" customHeight="1">
      <c r="A7" s="15" t="s">
        <v>410</v>
      </c>
      <c r="B7" s="13">
        <v>68</v>
      </c>
      <c r="C7" s="15">
        <v>2130306</v>
      </c>
    </row>
    <row r="8" spans="1:3" ht="30" customHeight="1">
      <c r="A8" s="16" t="s">
        <v>411</v>
      </c>
      <c r="B8" s="11">
        <f>SUM(B9:B10)</f>
        <v>5748</v>
      </c>
      <c r="C8" s="15"/>
    </row>
    <row r="9" spans="1:3" ht="30" customHeight="1">
      <c r="A9" s="15" t="s">
        <v>412</v>
      </c>
      <c r="B9" s="13">
        <v>1529</v>
      </c>
      <c r="C9" s="15">
        <v>2140104</v>
      </c>
    </row>
    <row r="10" spans="1:3" ht="30" customHeight="1">
      <c r="A10" s="15" t="s">
        <v>413</v>
      </c>
      <c r="B10" s="13">
        <v>4219</v>
      </c>
      <c r="C10" s="15">
        <v>2140104</v>
      </c>
    </row>
    <row r="11" spans="1:3" ht="30" customHeight="1">
      <c r="A11" s="16" t="s">
        <v>414</v>
      </c>
      <c r="B11" s="11">
        <v>4618</v>
      </c>
      <c r="C11" s="17" t="s">
        <v>415</v>
      </c>
    </row>
    <row r="12" spans="1:3" ht="30" customHeight="1">
      <c r="A12" s="16" t="s">
        <v>416</v>
      </c>
      <c r="B12" s="11">
        <f>SUM(B13:B15)</f>
        <v>15000</v>
      </c>
      <c r="C12" s="15"/>
    </row>
    <row r="13" spans="1:5" ht="30" customHeight="1">
      <c r="A13" s="15" t="s">
        <v>417</v>
      </c>
      <c r="B13" s="13">
        <v>5000</v>
      </c>
      <c r="C13" s="15">
        <v>2290402</v>
      </c>
      <c r="E13" s="18"/>
    </row>
    <row r="14" spans="1:3" ht="30" customHeight="1">
      <c r="A14" s="15" t="s">
        <v>418</v>
      </c>
      <c r="B14" s="13">
        <v>5000</v>
      </c>
      <c r="C14" s="15">
        <v>2290402</v>
      </c>
    </row>
    <row r="15" spans="1:3" ht="30" customHeight="1">
      <c r="A15" s="15" t="s">
        <v>419</v>
      </c>
      <c r="B15" s="13">
        <v>5000</v>
      </c>
      <c r="C15" s="15">
        <v>2290402</v>
      </c>
    </row>
  </sheetData>
  <sheetProtection/>
  <mergeCells count="1">
    <mergeCell ref="A2:C2"/>
  </mergeCells>
  <printOptions/>
  <pageMargins left="0.7006944444444444" right="0.7006944444444444" top="0.7513888888888889" bottom="0.7513888888888889" header="0.2986111111111111" footer="0.2986111111111111"/>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www.xunchi.com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gxxc</cp:lastModifiedBy>
  <cp:lastPrinted>2021-11-29T20:32:57Z</cp:lastPrinted>
  <dcterms:created xsi:type="dcterms:W3CDTF">2015-11-25T20:35:38Z</dcterms:created>
  <dcterms:modified xsi:type="dcterms:W3CDTF">2023-09-15T16:33:52Z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2052-11.8.2.10386</vt:lpwstr>
  </property>
  <property fmtid="{D5CDD505-2E9C-101B-9397-08002B2CF9AE}" pid="3" name="I">
    <vt:lpwstr>FB6E9364B082493398F9E28772E5EF59</vt:lpwstr>
  </property>
  <property fmtid="{D5CDD505-2E9C-101B-9397-08002B2CF9AE}" pid="4" name="퀀_generated_2.-2147483648">
    <vt:i4>2052</vt:i4>
  </property>
</Properties>
</file>