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64" firstSheet="1" activeTab="10"/>
  </bookViews>
  <sheets>
    <sheet name="NOYYRPT" sheetId="1" state="hidden" r:id="rId1"/>
    <sheet name="表一 " sheetId="2" r:id="rId2"/>
    <sheet name="表二" sheetId="3" r:id="rId3"/>
    <sheet name="表三" sheetId="4" r:id="rId4"/>
    <sheet name="表四" sheetId="5" r:id="rId5"/>
    <sheet name="表五" sheetId="6" r:id="rId6"/>
    <sheet name="表六" sheetId="7" r:id="rId7"/>
    <sheet name="表七 " sheetId="8" r:id="rId8"/>
    <sheet name="表八 "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s>
  <externalReferences>
    <externalReference r:id="rId20"/>
    <externalReference r:id="rId21"/>
    <externalReference r:id="rId22"/>
  </externalReferences>
  <definedNames>
    <definedName name="_xlnm.Print_Area" localSheetId="8">'表八 '!$A$1:$E$7</definedName>
    <definedName name="_xlnm.Print_Area" localSheetId="2">'表二'!$A$1:$H$68</definedName>
    <definedName name="_xlnm.Print_Area" localSheetId="9">'表九'!$A$1:$D$76</definedName>
    <definedName name="_xlnm.Print_Area" localSheetId="6">'表六'!$A$1:$F$18</definedName>
    <definedName name="_xlnm.Print_Area" localSheetId="7">'表七 '!$A$1:$C$15</definedName>
    <definedName name="_xlnm.Print_Area" localSheetId="3">'表三'!$A$1:$E$33</definedName>
    <definedName name="_xlnm.Print_Area" localSheetId="10">'表十'!$A$1:$E$30</definedName>
    <definedName name="_xlnm.Print_Area" localSheetId="12">'表十二'!$A$1:$E$12</definedName>
    <definedName name="_xlnm.Print_Area" localSheetId="13">'表十三'!$A$1:$L$20</definedName>
    <definedName name="_xlnm.Print_Area" localSheetId="11">'表十一'!$A$1:$D$45</definedName>
    <definedName name="_xlnm.Print_Area" localSheetId="4">'表四'!$A$1:$H$42</definedName>
    <definedName name="_xlnm.Print_Area" localSheetId="5">'表五'!$A$1:$F$13</definedName>
    <definedName name="_xlnm.Print_Area" localSheetId="1">'表一 '!$A$1:$J$51</definedName>
    <definedName name="_xlnm.Print_Area" hidden="1">#N/A</definedName>
    <definedName name="_xlnm.Print_Titles" localSheetId="8">'表八 '!$1:$5</definedName>
    <definedName name="_xlnm.Print_Titles" localSheetId="2">'表二'!$1:$5</definedName>
    <definedName name="_xlnm.Print_Titles" localSheetId="9">'表九'!$1:$5</definedName>
    <definedName name="_xlnm.Print_Titles" localSheetId="6">'表六'!$1:$5</definedName>
    <definedName name="_xlnm.Print_Titles" localSheetId="7">'表七 '!$1:$5</definedName>
    <definedName name="_xlnm.Print_Titles" localSheetId="3">'表三'!$1:$5</definedName>
    <definedName name="_xlnm.Print_Titles" localSheetId="10">'表十'!$1:$6</definedName>
    <definedName name="_xlnm.Print_Titles" localSheetId="12">'表十二'!$1:$5</definedName>
    <definedName name="_xlnm.Print_Titles" localSheetId="11">'表十一'!$1:$5</definedName>
    <definedName name="_xlnm.Print_Titles" localSheetId="4">'表四'!$1:$5</definedName>
    <definedName name="_xlnm.Print_Titles" localSheetId="5">'表五'!$1:$5</definedName>
    <definedName name="_xlnm.Print_Titles" localSheetId="1">'表一 '!$1:$5</definedName>
    <definedName name="_xlnm.Print_Titles" hidden="1">#N/A</definedName>
    <definedName name="Print_Titles_1">#N/A</definedName>
    <definedName name="地区名称" localSheetId="8">#REF!</definedName>
    <definedName name="地区名称" localSheetId="9">#REF!</definedName>
    <definedName name="地区名称" localSheetId="6">#REF!</definedName>
    <definedName name="地区名称" localSheetId="7">#REF!</definedName>
    <definedName name="地区名称" localSheetId="1">#REF!</definedName>
    <definedName name="地区名称">#REF!</definedName>
    <definedName name="_xlnm.Print_Area" localSheetId="14">'表十四'!$A$1:$F$18</definedName>
    <definedName name="_xlnm.Print_Titles" localSheetId="14">'表十四'!$1:$5</definedName>
    <definedName name="地区名称" localSheetId="14">#REF!</definedName>
  </definedNames>
  <calcPr fullCalcOnLoad="1"/>
</workbook>
</file>

<file path=xl/comments2.xml><?xml version="1.0" encoding="utf-8"?>
<comments xmlns="http://schemas.openxmlformats.org/spreadsheetml/2006/main">
  <authors>
    <author>hx</author>
    <author>Administrator</author>
  </authors>
  <commentList>
    <comment ref="A4" authorId="0">
      <text>
        <r>
          <rPr>
            <b/>
            <sz val="9"/>
            <rFont val="宋体"/>
            <family val="0"/>
          </rPr>
          <t>hx:</t>
        </r>
        <r>
          <rPr>
            <sz val="9"/>
            <rFont val="宋体"/>
            <family val="0"/>
          </rPr>
          <t xml:space="preserve">
</t>
        </r>
      </text>
    </comment>
    <comment ref="E50" authorId="1">
      <text>
        <r>
          <rPr>
            <b/>
            <sz val="9"/>
            <rFont val="宋体"/>
            <family val="0"/>
          </rPr>
          <t>Administrator:</t>
        </r>
        <r>
          <rPr>
            <sz val="9"/>
            <rFont val="宋体"/>
            <family val="0"/>
          </rPr>
          <t xml:space="preserve">
以前年度遗留旱改水指标收入8100万元</t>
        </r>
      </text>
    </comment>
  </commentList>
</comments>
</file>

<file path=xl/sharedStrings.xml><?xml version="1.0" encoding="utf-8"?>
<sst xmlns="http://schemas.openxmlformats.org/spreadsheetml/2006/main" count="1120" uniqueCount="729">
  <si>
    <t>附件1</t>
  </si>
  <si>
    <t>融安县2021年财政收入完成情况和2022年财政收入预算表</t>
  </si>
  <si>
    <t>融安县财政局编</t>
  </si>
  <si>
    <t>单位：万元</t>
  </si>
  <si>
    <r>
      <t xml:space="preserve">      </t>
    </r>
    <r>
      <rPr>
        <b/>
        <sz val="12"/>
        <rFont val="宋体"/>
        <family val="0"/>
      </rPr>
      <t>项</t>
    </r>
    <r>
      <rPr>
        <b/>
        <sz val="12"/>
        <rFont val="Times New Roman"/>
        <family val="0"/>
      </rPr>
      <t xml:space="preserve">          </t>
    </r>
    <r>
      <rPr>
        <b/>
        <sz val="12"/>
        <rFont val="宋体"/>
        <family val="0"/>
      </rPr>
      <t>目</t>
    </r>
  </si>
  <si>
    <r>
      <t>2021</t>
    </r>
    <r>
      <rPr>
        <b/>
        <sz val="12"/>
        <rFont val="宋体"/>
        <family val="0"/>
      </rPr>
      <t>年年初预算</t>
    </r>
  </si>
  <si>
    <r>
      <t>2021</t>
    </r>
    <r>
      <rPr>
        <b/>
        <sz val="12"/>
        <rFont val="宋体"/>
        <family val="0"/>
      </rPr>
      <t>年调整预算</t>
    </r>
  </si>
  <si>
    <r>
      <t>2020</t>
    </r>
    <r>
      <rPr>
        <b/>
        <sz val="12"/>
        <rFont val="宋体"/>
        <family val="0"/>
      </rPr>
      <t>年决算数</t>
    </r>
  </si>
  <si>
    <r>
      <t>2021</t>
    </r>
    <r>
      <rPr>
        <b/>
        <sz val="12"/>
        <rFont val="宋体"/>
        <family val="0"/>
      </rPr>
      <t>年累计完成数</t>
    </r>
  </si>
  <si>
    <r>
      <t>2022</t>
    </r>
    <r>
      <rPr>
        <b/>
        <sz val="12"/>
        <rFont val="宋体"/>
        <family val="0"/>
      </rPr>
      <t>年财政收入预算数</t>
    </r>
  </si>
  <si>
    <t>金额</t>
  </si>
  <si>
    <r>
      <t>完成预算％</t>
    </r>
    <r>
      <rPr>
        <b/>
        <sz val="12"/>
        <rFont val="Times New Roman"/>
        <family val="0"/>
      </rPr>
      <t xml:space="preserve"> </t>
    </r>
  </si>
  <si>
    <t>为调整预算%</t>
  </si>
  <si>
    <r>
      <t>比上年增减（</t>
    </r>
    <r>
      <rPr>
        <b/>
        <sz val="12"/>
        <rFont val="Times New Roman"/>
        <family val="0"/>
      </rPr>
      <t>%</t>
    </r>
    <r>
      <rPr>
        <b/>
        <sz val="12"/>
        <rFont val="宋体"/>
        <family val="0"/>
      </rPr>
      <t>）</t>
    </r>
  </si>
  <si>
    <t>一般公共财政预算收入</t>
  </si>
  <si>
    <t>（一）税收收入</t>
  </si>
  <si>
    <r>
      <t xml:space="preserve"> </t>
    </r>
    <r>
      <rPr>
        <sz val="12"/>
        <color indexed="8"/>
        <rFont val="宋体"/>
        <family val="0"/>
      </rPr>
      <t>增值税</t>
    </r>
  </si>
  <si>
    <t>企业所得税</t>
  </si>
  <si>
    <t>个人所得税</t>
  </si>
  <si>
    <t xml:space="preserve">  营业税</t>
  </si>
  <si>
    <t>资源税</t>
  </si>
  <si>
    <t xml:space="preserve"> 城市维护建设税</t>
  </si>
  <si>
    <t xml:space="preserve">  房产税</t>
  </si>
  <si>
    <t xml:space="preserve">   印花税</t>
  </si>
  <si>
    <t xml:space="preserve">  城镇土地使用税</t>
  </si>
  <si>
    <t xml:space="preserve">  土地增值税</t>
  </si>
  <si>
    <t>车船税</t>
  </si>
  <si>
    <t>耕地占用税</t>
  </si>
  <si>
    <t>环境保护税</t>
  </si>
  <si>
    <t>契税</t>
  </si>
  <si>
    <t xml:space="preserve">  其他税收收入</t>
  </si>
  <si>
    <t>（二）非税收入</t>
  </si>
  <si>
    <r>
      <t>1</t>
    </r>
    <r>
      <rPr>
        <sz val="12"/>
        <color indexed="8"/>
        <rFont val="宋体"/>
        <family val="0"/>
      </rPr>
      <t>.国有资源（资产）有偿使用收入</t>
    </r>
  </si>
  <si>
    <r>
      <t>2</t>
    </r>
    <r>
      <rPr>
        <sz val="12"/>
        <color indexed="8"/>
        <rFont val="宋体"/>
        <family val="0"/>
      </rPr>
      <t>.行政性收费收入</t>
    </r>
  </si>
  <si>
    <r>
      <t>3.</t>
    </r>
    <r>
      <rPr>
        <sz val="12"/>
        <color indexed="8"/>
        <rFont val="宋体"/>
        <family val="0"/>
      </rPr>
      <t>罚没收入</t>
    </r>
  </si>
  <si>
    <r>
      <t>4.</t>
    </r>
    <r>
      <rPr>
        <sz val="12"/>
        <color indexed="8"/>
        <rFont val="宋体"/>
        <family val="0"/>
      </rPr>
      <t>专项收入</t>
    </r>
  </si>
  <si>
    <r>
      <t xml:space="preserve">     </t>
    </r>
    <r>
      <rPr>
        <sz val="12"/>
        <color indexed="8"/>
        <rFont val="宋体"/>
        <family val="0"/>
      </rPr>
      <t>教育附加</t>
    </r>
  </si>
  <si>
    <r>
      <t xml:space="preserve">      </t>
    </r>
    <r>
      <rPr>
        <sz val="12"/>
        <color indexed="8"/>
        <rFont val="宋体"/>
        <family val="0"/>
      </rPr>
      <t>地方教育附加收入</t>
    </r>
  </si>
  <si>
    <r>
      <t xml:space="preserve">     </t>
    </r>
    <r>
      <rPr>
        <sz val="12"/>
        <color indexed="8"/>
        <rFont val="宋体"/>
        <family val="0"/>
      </rPr>
      <t>残疾人就业保障金</t>
    </r>
  </si>
  <si>
    <r>
      <t xml:space="preserve">        </t>
    </r>
    <r>
      <rPr>
        <sz val="12"/>
        <color indexed="8"/>
        <rFont val="宋体"/>
        <family val="0"/>
      </rPr>
      <t>水利建设专项收入</t>
    </r>
  </si>
  <si>
    <r>
      <t xml:space="preserve">     </t>
    </r>
    <r>
      <rPr>
        <sz val="12"/>
        <color indexed="8"/>
        <rFont val="宋体"/>
        <family val="0"/>
      </rPr>
      <t>森林植被</t>
    </r>
    <r>
      <rPr>
        <sz val="12"/>
        <rFont val="Times New Roman"/>
        <family val="0"/>
      </rPr>
      <t xml:space="preserve"> </t>
    </r>
    <r>
      <rPr>
        <sz val="12"/>
        <color indexed="8"/>
        <rFont val="宋体"/>
        <family val="0"/>
      </rPr>
      <t>恢复费</t>
    </r>
  </si>
  <si>
    <r>
      <t>5.</t>
    </r>
    <r>
      <rPr>
        <sz val="12"/>
        <color indexed="8"/>
        <rFont val="宋体"/>
        <family val="0"/>
      </rPr>
      <t>政府住房基金收入</t>
    </r>
  </si>
  <si>
    <r>
      <t>6.</t>
    </r>
    <r>
      <rPr>
        <sz val="12"/>
        <color indexed="8"/>
        <rFont val="宋体"/>
        <family val="0"/>
      </rPr>
      <t>捐赠收入</t>
    </r>
  </si>
  <si>
    <r>
      <t>7.</t>
    </r>
    <r>
      <rPr>
        <sz val="12"/>
        <color indexed="8"/>
        <rFont val="宋体"/>
        <family val="0"/>
      </rPr>
      <t>其他收入</t>
    </r>
  </si>
  <si>
    <t>上划自治区收入</t>
  </si>
  <si>
    <r>
      <t>1.</t>
    </r>
    <r>
      <rPr>
        <sz val="12"/>
        <color indexed="8"/>
        <rFont val="宋体"/>
        <family val="0"/>
      </rPr>
      <t>上划增值税（</t>
    </r>
    <r>
      <rPr>
        <sz val="12"/>
        <rFont val="Times New Roman"/>
        <family val="0"/>
      </rPr>
      <t>16%</t>
    </r>
    <r>
      <rPr>
        <sz val="12"/>
        <color indexed="8"/>
        <rFont val="宋体"/>
        <family val="0"/>
      </rPr>
      <t>）</t>
    </r>
  </si>
  <si>
    <r>
      <t>2.</t>
    </r>
    <r>
      <rPr>
        <sz val="12"/>
        <color indexed="8"/>
        <rFont val="宋体"/>
        <family val="0"/>
      </rPr>
      <t>上划企业所得税</t>
    </r>
    <r>
      <rPr>
        <sz val="12"/>
        <rFont val="Times New Roman"/>
        <family val="0"/>
      </rPr>
      <t>(10%)</t>
    </r>
  </si>
  <si>
    <r>
      <t>3.</t>
    </r>
    <r>
      <rPr>
        <sz val="12"/>
        <color indexed="8"/>
        <rFont val="宋体"/>
        <family val="0"/>
      </rPr>
      <t>上划个人所得税</t>
    </r>
    <r>
      <rPr>
        <sz val="12"/>
        <rFont val="Times New Roman"/>
        <family val="0"/>
      </rPr>
      <t>(15%)</t>
    </r>
  </si>
  <si>
    <r>
      <t>4.</t>
    </r>
    <r>
      <rPr>
        <sz val="12"/>
        <color indexed="8"/>
        <rFont val="宋体"/>
        <family val="0"/>
      </rPr>
      <t>环境保护税</t>
    </r>
  </si>
  <si>
    <r>
      <t>5</t>
    </r>
    <r>
      <rPr>
        <sz val="12"/>
        <rFont val="宋体"/>
        <family val="0"/>
      </rPr>
      <t>.上划其他税收收入</t>
    </r>
  </si>
  <si>
    <t>上划中央收入</t>
  </si>
  <si>
    <r>
      <t xml:space="preserve">   1</t>
    </r>
    <r>
      <rPr>
        <sz val="12"/>
        <rFont val="宋体"/>
        <family val="0"/>
      </rPr>
      <t>.上划增值税</t>
    </r>
  </si>
  <si>
    <r>
      <t>2</t>
    </r>
    <r>
      <rPr>
        <sz val="12"/>
        <color indexed="8"/>
        <rFont val="宋体"/>
        <family val="0"/>
      </rPr>
      <t>.上划消费税</t>
    </r>
    <r>
      <rPr>
        <sz val="12"/>
        <rFont val="Times New Roman"/>
        <family val="0"/>
      </rPr>
      <t>(100%)</t>
    </r>
  </si>
  <si>
    <r>
      <t xml:space="preserve"> 3</t>
    </r>
    <r>
      <rPr>
        <sz val="12"/>
        <color indexed="8"/>
        <rFont val="宋体"/>
        <family val="0"/>
      </rPr>
      <t>.上划企业所得税</t>
    </r>
  </si>
  <si>
    <r>
      <t>4</t>
    </r>
    <r>
      <rPr>
        <sz val="12"/>
        <color indexed="8"/>
        <rFont val="宋体"/>
        <family val="0"/>
      </rPr>
      <t>.上划个人所得税</t>
    </r>
  </si>
  <si>
    <r>
      <t>5</t>
    </r>
    <r>
      <rPr>
        <sz val="12"/>
        <rFont val="宋体"/>
        <family val="0"/>
      </rPr>
      <t>.上划中央其他税收收入</t>
    </r>
  </si>
  <si>
    <t>当年财政收入总计</t>
  </si>
  <si>
    <r>
      <t>其中</t>
    </r>
    <r>
      <rPr>
        <sz val="12"/>
        <rFont val="Times New Roman"/>
        <family val="0"/>
      </rPr>
      <t xml:space="preserve">: </t>
    </r>
    <r>
      <rPr>
        <sz val="12"/>
        <color indexed="8"/>
        <rFont val="宋体"/>
        <family val="0"/>
      </rPr>
      <t>税务部门组织收入</t>
    </r>
  </si>
  <si>
    <t xml:space="preserve">    财政部门组织收入</t>
  </si>
  <si>
    <t>附件2</t>
  </si>
  <si>
    <t>融安县2021年财政收支决算表</t>
  </si>
  <si>
    <t xml:space="preserve">融安县财政局编                                                     </t>
  </si>
  <si>
    <t>预   算   科   目</t>
  </si>
  <si>
    <t>2021年收入决算数</t>
  </si>
  <si>
    <t>2021年支出预算</t>
  </si>
  <si>
    <t>2020年支出决算数</t>
  </si>
  <si>
    <t>2021年支出决算数</t>
  </si>
  <si>
    <t xml:space="preserve">完成预算％ </t>
  </si>
  <si>
    <t>比上年增减（%）</t>
  </si>
  <si>
    <t>1. 增值税</t>
  </si>
  <si>
    <t>一、一般公共服务支出</t>
  </si>
  <si>
    <t>2.企业所得税</t>
  </si>
  <si>
    <t>三、国防支出</t>
  </si>
  <si>
    <t>3.个人所得税</t>
  </si>
  <si>
    <t>四、公共安全支出</t>
  </si>
  <si>
    <t>4.资源税</t>
  </si>
  <si>
    <t>五、教育支出</t>
  </si>
  <si>
    <t>5.城市维护建设税</t>
  </si>
  <si>
    <t>六、科学技术支出</t>
  </si>
  <si>
    <t>6.房产税</t>
  </si>
  <si>
    <t>七、文化旅游体育与传媒支出</t>
  </si>
  <si>
    <t>7.印花税</t>
  </si>
  <si>
    <t>八、社会保障和就业支出</t>
  </si>
  <si>
    <t>8.城镇土地使用税</t>
  </si>
  <si>
    <t>九、卫生健康支出</t>
  </si>
  <si>
    <t>9.土地增值税</t>
  </si>
  <si>
    <t>十、节能环保支出</t>
  </si>
  <si>
    <t>10.车船税</t>
  </si>
  <si>
    <t>十一、城乡社区支出</t>
  </si>
  <si>
    <t>11.耕地占用税</t>
  </si>
  <si>
    <t>十二、农林水支出</t>
  </si>
  <si>
    <r>
      <t>12</t>
    </r>
    <r>
      <rPr>
        <sz val="12"/>
        <color indexed="8"/>
        <rFont val="宋体"/>
        <family val="0"/>
      </rPr>
      <t>.环境保护税</t>
    </r>
  </si>
  <si>
    <t>十三、交通运输支出</t>
  </si>
  <si>
    <r>
      <t>13</t>
    </r>
    <r>
      <rPr>
        <sz val="12"/>
        <color indexed="8"/>
        <rFont val="宋体"/>
        <family val="0"/>
      </rPr>
      <t>.契税</t>
    </r>
  </si>
  <si>
    <t>十四、资源勘探信息等支出</t>
  </si>
  <si>
    <t>14.其他税收收入</t>
  </si>
  <si>
    <t>十五、商业服务业等支出</t>
  </si>
  <si>
    <t>15. 国有资本经营收入</t>
  </si>
  <si>
    <t>十六、  金融支出</t>
  </si>
  <si>
    <t>16.国有资源（产)有偿使用收入</t>
  </si>
  <si>
    <t>十七、自然资源海洋气象等支出</t>
  </si>
  <si>
    <t>17.行政性收费收入</t>
  </si>
  <si>
    <t>十八、住房保障支出</t>
  </si>
  <si>
    <t>18.罚没收入</t>
  </si>
  <si>
    <t>十九、粮油物资储备支出</t>
  </si>
  <si>
    <t>19.专项收入</t>
  </si>
  <si>
    <t>二十、灾害防治及应急管理支出</t>
  </si>
  <si>
    <t>20.教育附加收入</t>
  </si>
  <si>
    <t>二十一、债务付息支出</t>
  </si>
  <si>
    <t>21.地方教育附加收入</t>
  </si>
  <si>
    <t>二十二、债务发行费支出</t>
  </si>
  <si>
    <t>22.残疾人就业保障金</t>
  </si>
  <si>
    <t>二十三、其他支出</t>
  </si>
  <si>
    <t>23.水利建设专项收入</t>
  </si>
  <si>
    <t>二十四、预备费</t>
  </si>
  <si>
    <t>24.森林植被恢复费</t>
  </si>
  <si>
    <t>一般公共财政预算支出合计</t>
  </si>
  <si>
    <r>
      <t>25</t>
    </r>
    <r>
      <rPr>
        <sz val="12"/>
        <color indexed="8"/>
        <rFont val="宋体"/>
        <family val="0"/>
      </rPr>
      <t>.捐赠收入</t>
    </r>
  </si>
  <si>
    <t xml:space="preserve">上 解 上 级 支 出 </t>
  </si>
  <si>
    <r>
      <t>26.</t>
    </r>
    <r>
      <rPr>
        <sz val="12"/>
        <color indexed="8"/>
        <rFont val="宋体"/>
        <family val="0"/>
      </rPr>
      <t>政府住房基金收入</t>
    </r>
  </si>
  <si>
    <t xml:space="preserve">  体制上解支出</t>
  </si>
  <si>
    <r>
      <t>27.</t>
    </r>
    <r>
      <rPr>
        <sz val="12"/>
        <color indexed="8"/>
        <rFont val="宋体"/>
        <family val="0"/>
      </rPr>
      <t>其他收入</t>
    </r>
  </si>
  <si>
    <t xml:space="preserve">  专项上解支出</t>
  </si>
  <si>
    <t>公共财政预算收入合计</t>
  </si>
  <si>
    <t>上级补助收入</t>
  </si>
  <si>
    <t xml:space="preserve">   返还性收入</t>
  </si>
  <si>
    <t xml:space="preserve">增值税和消费税税收返还收入 </t>
  </si>
  <si>
    <t>债务还本支出</t>
  </si>
  <si>
    <t>所得税基数返还收入</t>
  </si>
  <si>
    <t>成品油价格和税费改革税收返还收入</t>
  </si>
  <si>
    <t>其他税收返还收入</t>
  </si>
  <si>
    <t xml:space="preserve">   一般性转移支付收入</t>
  </si>
  <si>
    <t>安排预算稳定调节基金</t>
  </si>
  <si>
    <t>均衡性转移支付补助收入</t>
  </si>
  <si>
    <t>县级基本财力保障机制奖补资金收入</t>
  </si>
  <si>
    <t xml:space="preserve"> 固定数额补助收入</t>
  </si>
  <si>
    <t>重点生态功能区转移支付</t>
  </si>
  <si>
    <t>体制补助</t>
  </si>
  <si>
    <t>结算补助收入</t>
  </si>
  <si>
    <t>产粮（油）大县奖励资金收入</t>
  </si>
  <si>
    <t>支出合计</t>
  </si>
  <si>
    <t>革命老区转移支付收入</t>
  </si>
  <si>
    <t>民族地区转移支付收入</t>
  </si>
  <si>
    <t>贫困地区转移支付收入</t>
  </si>
  <si>
    <t>公共安全共同财政事权转移支付收入</t>
  </si>
  <si>
    <t>教育共同财政事权转移支付收入</t>
  </si>
  <si>
    <t>文化旅游体育与传媒共同财政事权注意支付收入</t>
  </si>
  <si>
    <t>社会保障和就业共同财政事权转移支付收入</t>
  </si>
  <si>
    <t>卫生健康共同财政事权转移支付收入</t>
  </si>
  <si>
    <t>节能环保共同财政事权转移支付收入</t>
  </si>
  <si>
    <t>农林水共同财政事权转移支付收入</t>
  </si>
  <si>
    <t>住房保障共同财政事权转移支付收入</t>
  </si>
  <si>
    <t>交通运输共同财政事权转移支付收入</t>
  </si>
  <si>
    <t>粮油物资储备共同财政事权转移支付收入</t>
  </si>
  <si>
    <t>灾害防治及应急管理共同财政事权转移支付收入</t>
  </si>
  <si>
    <t>其他一般性转移支付收入</t>
  </si>
  <si>
    <t>专项转移支付</t>
  </si>
  <si>
    <t>地方政府债券转贷收入</t>
  </si>
  <si>
    <t>调入资金</t>
  </si>
  <si>
    <t>年终结余</t>
  </si>
  <si>
    <t>上年结转</t>
  </si>
  <si>
    <t>其中：结转下年</t>
  </si>
  <si>
    <t xml:space="preserve">       收 入 总 计</t>
  </si>
  <si>
    <t>支 出 总 计</t>
  </si>
  <si>
    <t>附件3</t>
  </si>
  <si>
    <t>融安县2021年公共财政预算支出完成情况表</t>
  </si>
  <si>
    <r>
      <t xml:space="preserve">融安县财政局编                                                                                                                                                                                                                                         </t>
    </r>
    <r>
      <rPr>
        <sz val="12"/>
        <color indexed="8"/>
        <rFont val="宋体"/>
        <family val="0"/>
      </rPr>
      <t xml:space="preserve"> 单位：万元</t>
    </r>
  </si>
  <si>
    <t>项    目</t>
  </si>
  <si>
    <t>2020年决算数</t>
  </si>
  <si>
    <t>2021年决算数</t>
  </si>
  <si>
    <t>比上年       增减（%）</t>
  </si>
  <si>
    <t>备                          注</t>
  </si>
  <si>
    <t>公共财政预算支出
合计</t>
  </si>
  <si>
    <t>基本支出包括：人员工资、商品服务、对个人和家庭补助等刚性支出</t>
  </si>
  <si>
    <r>
      <t xml:space="preserve">201 </t>
    </r>
    <r>
      <rPr>
        <sz val="12"/>
        <rFont val="黑体"/>
        <family val="0"/>
      </rPr>
      <t>一般公共服务支出</t>
    </r>
  </si>
  <si>
    <r>
      <t>一、基本支出17197万元。</t>
    </r>
    <r>
      <rPr>
        <sz val="12"/>
        <rFont val="宋体"/>
        <family val="0"/>
      </rPr>
      <t>其中：1.工资7918万元、2.绩效4696万元、3.伙食补助426万元、5.物业补贴138万元、6.通讯补助81万元、7.车改补贴786万元、8.抚恤414万元、9.日常公用经费1255万元、10.年度考核优秀奖励53万元、11.村干部工资103万元、聘用人员经费385万元、关工委工资9万元、12.全县工会经费933万元。</t>
    </r>
    <r>
      <rPr>
        <b/>
        <sz val="12"/>
        <rFont val="宋体"/>
        <family val="0"/>
      </rPr>
      <t>二、项目支出2107万元。</t>
    </r>
    <r>
      <rPr>
        <sz val="12"/>
        <rFont val="宋体"/>
        <family val="0"/>
      </rPr>
      <t>其中：全县十八届人大选举经费39万元、县人大会议经费32万元、政协文史馆项目经费63万元、《融安文史》、《委员风采》、《融安故事》、《回眸长安》等出版费4万元、全县乡镇第一书记经费135万元、乡镇防火、征兵、卫计、预青、乡村振兴等经费合计83万元；2021年全区市县乡人大换届选举补助经费70万元、全县维稳经费57万元、信息化建设105万元、财政评审委托第三方审核服务费361万元、全县招商经费34万元、政协十二届六次会议费18万元、组织部干部培训经费59万元、组织部2020年庆祝建党100周年“七一”系列活动23万元、基层组织建设经费37万元、2021年村（社区）“两委”换届选举工作经费140万元、政府办融安宾馆改制成本费139万元、政府办法律服务费28万元、粤桂协作挂职领导干部生活保障经费6万元、县委全委会会议费15万元、县委办法律顾问费20万元、食品安全协管员经费9万元、商标培育专项经费3万元、行政审批局政务大厅业务经费49万元、纪委办公大院修缮项目30万元、县委巡察工作经费28万元、监察局留置案件工作经费62万元、监察局宣传经费20万元、监察局党风廉政经费18万元、机关后勤接待费155万元、机关后勤中心金桔推荐经费9万元、机关后勤融安县公务用车平台运行费9万元、机关后勤公共区域物业管理费35万元、政法委司法救助经费25万元、政法委肇事肇祸精神病患者社会治安综合保险经费20万元、政法委举办邪教人员教育转化班工作经费15万元、政法委政法队伍教育整顿工作经费21万元、政法委扫黑除恶专项工作经费11万元、统计局统计调查经费33万元、统计局第七次人口普查经费7万元、发改局项目前期费27万元、发改局2020年县级储备粮食费用12万元、总工会各级劳模津贴7万元、编制委员会机构编制档案管理7万元、第妇联十三次妇女代表大会选举经费3万元、妇联妇女儿童发展经费6万元、团委党史学习教育经费18万元。</t>
    </r>
    <r>
      <rPr>
        <b/>
        <sz val="12"/>
        <rFont val="宋体"/>
        <family val="0"/>
      </rPr>
      <t>三、专款支出175万元，</t>
    </r>
    <r>
      <rPr>
        <sz val="12"/>
        <rFont val="宋体"/>
        <family val="0"/>
      </rPr>
      <t>其中：财政食品药品监管经费78万元；纪委监察办案经费8万元、政法委司法救助39万元、困难职工帮扶经费37万元、父妇女联合会2020年“儿童之家”奖补经费13万元。</t>
    </r>
  </si>
  <si>
    <r>
      <t xml:space="preserve">203 </t>
    </r>
    <r>
      <rPr>
        <sz val="12"/>
        <color indexed="8"/>
        <rFont val="宋体"/>
        <family val="0"/>
      </rPr>
      <t>国防支出</t>
    </r>
  </si>
  <si>
    <r>
      <t>一、基本支出 94 万元</t>
    </r>
    <r>
      <rPr>
        <sz val="12"/>
        <color indexed="8"/>
        <rFont val="宋体"/>
        <family val="0"/>
      </rPr>
      <t xml:space="preserve">。其中：1.工资51万元、2.绩效31万元、3.伙食补助3万元、5.物业补贴1万元、6.日常公用经费8万元。
</t>
    </r>
    <r>
      <rPr>
        <b/>
        <sz val="12"/>
        <color indexed="8"/>
        <rFont val="宋体"/>
        <family val="0"/>
      </rPr>
      <t>二、项目经费 165 万元</t>
    </r>
    <r>
      <rPr>
        <sz val="12"/>
        <color indexed="8"/>
        <rFont val="宋体"/>
        <family val="0"/>
      </rPr>
      <t xml:space="preserve">，其中：民兵基地征兵经费72万元、民兵基地新兵训练经费20万元，民兵基地武装部驻部教练员保障经费35万元、民兵基地武装部民兵工作经费14万、民兵节日值班和军属生活补助5万元、武装部基础设施建设维护费19万元。
</t>
    </r>
    <r>
      <rPr>
        <b/>
        <sz val="12"/>
        <color indexed="8"/>
        <rFont val="宋体"/>
        <family val="0"/>
      </rPr>
      <t>三、专款支出 48 万元，</t>
    </r>
    <r>
      <rPr>
        <sz val="12"/>
        <color indexed="8"/>
        <rFont val="宋体"/>
        <family val="0"/>
      </rPr>
      <t>其中：2021年民兵预备役经费40万元、民兵补助经费8万元。</t>
    </r>
  </si>
  <si>
    <r>
      <t xml:space="preserve">204 </t>
    </r>
    <r>
      <rPr>
        <sz val="12"/>
        <color indexed="8"/>
        <rFont val="宋体"/>
        <family val="0"/>
      </rPr>
      <t>公共安全支出</t>
    </r>
  </si>
  <si>
    <r>
      <t>一、基本支出 5431 万元</t>
    </r>
    <r>
      <rPr>
        <sz val="12"/>
        <rFont val="宋体"/>
        <family val="0"/>
      </rPr>
      <t xml:space="preserve">，1.工资支出2808万元，2.绩效奖励1043万元，3.聘用人员工资745万元，4.伙食补助72万元，5.物业补贴44万元，6.通讯补贴28万元，7.车改补贴256万元，8.抚恤153万元，9.日常公用经费268万元，10.年度考核优秀奖励12万元，11.奖励金2万元。
</t>
    </r>
    <r>
      <rPr>
        <b/>
        <sz val="12"/>
        <rFont val="宋体"/>
        <family val="0"/>
      </rPr>
      <t>二、项目支出1751万元</t>
    </r>
    <r>
      <rPr>
        <sz val="12"/>
        <rFont val="宋体"/>
        <family val="0"/>
      </rPr>
      <t xml:space="preserve">。其中：1.县公安局工作经费1019万元，主要为民警加班补助130万元，县强制戒毒所经费40万元，看守所工作经费131万元，警犬训练经费9万元，户政出入境工本费支出23万元，公安局关于《第二代增强型WIFI采集设备》及《图码联侦前端电子采集设备采购项目》建设经费394万元，公安局融安县应急处置突发事件大队经费14万元；公安业务及办案补助278万元，2.县公安局交通警察大队工作经费 193万元，主要为交警队改建事故民警和辅警值班备勤室经费5万元，交警队道路交通安全宣传费3万，交警队交通事故处理经费43万元；禁毒委员会工作经费32万元，交警大队改建机动车查验场地经费14万元，交警队执法设备、办公设备、警服购置23万元，交警队车管业务经费49万元，交警队创建平安畅通县区经费24万元，3.县司法局公证工作办公经费及人民调解调解案件补贴15万元，4.智慧融安视频云及交通基础设施建设524万元。
</t>
    </r>
    <r>
      <rPr>
        <b/>
        <sz val="12"/>
        <rFont val="宋体"/>
        <family val="0"/>
      </rPr>
      <t>三、专款支出942万元。</t>
    </r>
    <r>
      <rPr>
        <sz val="12"/>
        <rFont val="宋体"/>
        <family val="0"/>
      </rPr>
      <t>政法纪检监察转移支付经费918万元，2020年大案要案补助经费和其他经费20万元，扫黑除恶经费4万元；</t>
    </r>
  </si>
  <si>
    <r>
      <t xml:space="preserve">205 </t>
    </r>
    <r>
      <rPr>
        <sz val="12"/>
        <color indexed="8"/>
        <rFont val="宋体"/>
        <family val="0"/>
      </rPr>
      <t>教育支出</t>
    </r>
  </si>
  <si>
    <r>
      <t>一、基本支出 32796万元</t>
    </r>
    <r>
      <rPr>
        <sz val="12"/>
        <rFont val="宋体"/>
        <family val="0"/>
      </rPr>
      <t>。1.工资支出15225万元，2.绩效奖励6040万元，3.聘用人员、安全协管员工资及社保缴费842万元，4.抚恤金405万元，5.物业补贴369万元，6.通讯补贴1万元，7.车改补贴13万元，8.伙食补助575万元，9.日常公用经费307万元，10.年度考核优秀奖励55万元，11.奖励金3万元，12.遗属补助205万元，13.退休生活补助140万元，14.社保缴费8616万元，</t>
    </r>
    <r>
      <rPr>
        <b/>
        <sz val="12"/>
        <rFont val="宋体"/>
        <family val="0"/>
      </rPr>
      <t xml:space="preserve">
二、项目支出6118万元。</t>
    </r>
    <r>
      <rPr>
        <sz val="12"/>
        <rFont val="宋体"/>
        <family val="0"/>
      </rPr>
      <t>1.8个中学工作经费 61 万元，主要为农村税费改革45万元，生均经费16万元；2.12个小学工作经费 51 万元，主要为农村税费改革22万元，生均经费29万元，3.12个中心幼儿园工作经费494万元，主要为农村税费改革118万元，幼儿园学前保教经费370万元，教育费附加支付一体机及幼儿建构室建设6万元，4.二中、融中工作经费547万元，主要为生均经费349万元，教学业务经费144万元，培训费54万元；5.融安县教研室工作经费109万元，主要为农村税费13万元，升学考试报名费96万元，6.县人民政府教育局1769万，农村税费改革474万元，公办中小学、幼儿园专职保安员派驻服务经费519万元，学校设备采购293万元，全县中小学围墙加固54万元，教育费附加支付2019－2021年建设项目尚欠工程款需县级配套资金45万元，教师公寓装修费35万元，2017-2020年建设竣工项目审计后填补资金346万元，中小学教师专业技术职务资格评审费3万元；7.县学生资助管理中心工作经费24万元，主要为农村税费改革24万元；8.特殊教育学校工作经费9万元；9.幼儿园及中小学校基本建设3054万元。</t>
    </r>
    <r>
      <rPr>
        <b/>
        <sz val="12"/>
        <rFont val="宋体"/>
        <family val="0"/>
      </rPr>
      <t xml:space="preserve">
三、专款支出9215万元。</t>
    </r>
    <r>
      <rPr>
        <sz val="12"/>
        <rFont val="宋体"/>
        <family val="0"/>
      </rPr>
      <t>其中：1.12个乡镇幼儿园工作经费121万元，主要为免保教费78万元，支持学前教育发展中央和自治区补助经费43万元；2.12个乡镇中学及二中、融中工作经费为1703万元，相关补助经费1333万元，义务教育公用经费126万元，普通高中学生资助免学杂费经费244万元；3.12个乡镇小学工作经费 2375万元。主要为乡村教师生活补助计划经费355万元，家庭经济困难学生生活补助经费247万元，城乡义务教育补助经费1773万元，4.县教育局工作经费4264万元，主要为学前教育相关经费360万元，财政乡村振兴基础教育提质扩容补助资金162万元，义务教育校舍安全等相关经费3735万元，5.县学生资助管理中心工作经费680万元，主要为学前教育经费125万元，助学金、助学贷款补偿经费555万元；6.县特殊教育经费72万元，主要为义务教育相关经费72万元。</t>
    </r>
  </si>
  <si>
    <r>
      <t xml:space="preserve">206 </t>
    </r>
    <r>
      <rPr>
        <sz val="12"/>
        <color indexed="8"/>
        <rFont val="宋体"/>
        <family val="0"/>
      </rPr>
      <t>科学技术支出</t>
    </r>
  </si>
  <si>
    <r>
      <t>一、基本支出53万元</t>
    </r>
    <r>
      <rPr>
        <sz val="12"/>
        <rFont val="宋体"/>
        <family val="0"/>
      </rPr>
      <t xml:space="preserve">。其中：1.工资34万元、2.绩效11万元、3.伙食补助1万元、4.物业补贴及通讯补助1万元、5.车改补贴4万元、6.日常公用经费2万元。
</t>
    </r>
    <r>
      <rPr>
        <b/>
        <sz val="12"/>
        <rFont val="宋体"/>
        <family val="0"/>
      </rPr>
      <t xml:space="preserve"> 二、项目支出5万元。</t>
    </r>
    <r>
      <rPr>
        <sz val="12"/>
        <rFont val="宋体"/>
        <family val="0"/>
      </rPr>
      <t xml:space="preserve">科学技术协会经费5万元，其中：青少年航模车模建模竞赛2万元、科普经费3万元。
 </t>
    </r>
    <r>
      <rPr>
        <b/>
        <sz val="12"/>
        <rFont val="宋体"/>
        <family val="0"/>
      </rPr>
      <t>三、专款支出13万元</t>
    </r>
    <r>
      <rPr>
        <sz val="12"/>
        <rFont val="宋体"/>
        <family val="0"/>
      </rPr>
      <t>，其中：1.农业农村局市县合作类项目经费12万元；2.科学技术协会2基层科普行动计划和广西科普惠农兴村计划经费1万元。</t>
    </r>
  </si>
  <si>
    <r>
      <t xml:space="preserve">207 </t>
    </r>
    <r>
      <rPr>
        <sz val="12"/>
        <color indexed="8"/>
        <rFont val="宋体"/>
        <family val="0"/>
      </rPr>
      <t>文化旅游体育与传媒支出</t>
    </r>
  </si>
  <si>
    <r>
      <t>一、基本支出997万元。</t>
    </r>
    <r>
      <rPr>
        <sz val="12"/>
        <rFont val="宋体"/>
        <family val="0"/>
      </rPr>
      <t xml:space="preserve">其中：1.工资590万元、2.绩效231万元、3.伙食补助15万元、4.物业补贴11万元、5.通讯补助2万元、6.车改补贴18万元、7.抚恤36万元、8.日常公用经费92万元、10.年度考核优秀奖励2万元。 
</t>
    </r>
    <r>
      <rPr>
        <b/>
        <sz val="12"/>
        <rFont val="宋体"/>
        <family val="0"/>
      </rPr>
      <t>二、项目支出54万元。</t>
    </r>
    <r>
      <rPr>
        <sz val="12"/>
        <rFont val="宋体"/>
        <family val="0"/>
      </rPr>
      <t xml:space="preserve">1.文广局经费50万元，其中：广电云项目配套经费44万元，第十五届运动会融安县体育代表团比赛项目经费6万元，2.文学艺术界联合会经费4万元；其中：文联《桔乡文学》出版经费4万元。
</t>
    </r>
    <r>
      <rPr>
        <b/>
        <sz val="12"/>
        <rFont val="宋体"/>
        <family val="0"/>
      </rPr>
      <t>三、专款支出398万元。</t>
    </r>
    <r>
      <rPr>
        <sz val="12"/>
        <rFont val="宋体"/>
        <family val="0"/>
      </rPr>
      <t>1.2021年“山水暖你 壮乡等你－冬游广西”联合促销活动专项经费119万元，2.自治区统筹资金支持重大旅游项目经费100万元，3.补助地方国家电影事业发展专项经费2万，4.广播电视乡镇发射台站2020年运行维护经费34万元，5.2018年旅游发展基金补助地方项目资金36万元，6.中央补助地方公共文化服务体系建设资金的105万元，7.2020年文化人才专项经费1万元；8.2020年公共体育普及工程（第一批）中央基建投资经费1万元。</t>
    </r>
  </si>
  <si>
    <r>
      <t xml:space="preserve">208 </t>
    </r>
    <r>
      <rPr>
        <sz val="12"/>
        <color indexed="8"/>
        <rFont val="宋体"/>
        <family val="0"/>
      </rPr>
      <t>社会保障和就业支出</t>
    </r>
  </si>
  <si>
    <r>
      <t>一、基本支出12071万元，</t>
    </r>
    <r>
      <rPr>
        <sz val="12"/>
        <rFont val="宋体"/>
        <family val="0"/>
      </rPr>
      <t xml:space="preserve">其中：在职工资支出1083万元、退休人员工资245万元、离退休一次性生活补助及春节慰问2174万元、绩效418万元、社保缴费7065万元、伙食补助41万元、物业补贴459万元、通讯补贴6万元、交通补贴74万元、抚恤及遗属生活补助377万元、年度考核优秀4万元、聘用人员工资125万元。                                                                                                                                       </t>
    </r>
    <r>
      <rPr>
        <b/>
        <sz val="12"/>
        <rFont val="宋体"/>
        <family val="0"/>
      </rPr>
      <t>二、项目支出10447万元</t>
    </r>
    <r>
      <rPr>
        <sz val="12"/>
        <rFont val="宋体"/>
        <family val="0"/>
      </rPr>
      <t xml:space="preserve">。其中：人社局2021年事业单位工作人员公开招考工作经费10万元、人社局工资集体协商工作经费1万元、人社局2021年度""美丽广西.宜居乡村""服务惠民专项活动县级配套资金118万元、春节慰问困难群众经费15万元、 民政局2021年婚姻登记处工作经费 4万元、新中国成立初期参加革命工作部分退休干部护理费和医疗补助 28万元、 离退休干部职工一次性住房补贴 11万元、机关事业单位基本养老保险基金收支缺口补助 9000万元、 困难群众生活补助282万元、 县级配套就业补助资金支出40万元、 养老保险特定对象人员养老金补助120万元、 财政对城乡居民基本养老保险基金的补助县级配套资金437万元、退役军人事务局“八一”建军节、国庆期间维稳、常态化走访工作经费10万元、退役军人事务局_军休干部生活补助7万元、 退役军人事务局_部分退役士兵社保补缴（医疗保险部分）13万元、退役军人事务局春节、八一慰问 58万元、 退役军人事务局现役军人优待金290万元、军转干部医疗保险 3.5万元。                                                                                                      </t>
    </r>
    <r>
      <rPr>
        <b/>
        <sz val="12"/>
        <rFont val="宋体"/>
        <family val="0"/>
      </rPr>
      <t>三、专款支出18809万元</t>
    </r>
    <r>
      <rPr>
        <sz val="12"/>
        <rFont val="宋体"/>
        <family val="0"/>
      </rPr>
      <t xml:space="preserve"> ，其中：社保经办机构能力建设经费2万元、柳州市村（社区）“两委”换届选举工作经费53万元、民政局家庭经济状况核查经费13万元、中央财政机关事业单位养老保险补助资金2115万元、就业补助支出1896万元、优抚对象生活支出1742万元、优抚单位设施维护改造74万元、退役安置210万元、孤儿救助78万元、残疾人康复110万元、残疾人就业和扶贫68万元、残疾人生活和护理补贴624万元、城乡低保支出3615万元、临时救助支出103万元、流浪乞讨人员救助支出22万元、城乡特困人员供养支出1176万元、财政对城乡居民基本养老保险基金的补助6754万元、英雄烈士纪念设施整修工程26万元、财政代缴居民基本医疗保险个人缴费补助资金35万元。</t>
    </r>
  </si>
  <si>
    <r>
      <t xml:space="preserve">210 </t>
    </r>
    <r>
      <rPr>
        <sz val="12"/>
        <color indexed="8"/>
        <rFont val="宋体"/>
        <family val="0"/>
      </rPr>
      <t>卫生健康支出</t>
    </r>
  </si>
  <si>
    <r>
      <t>一、基本支出8062万元，</t>
    </r>
    <r>
      <rPr>
        <sz val="12"/>
        <rFont val="宋体"/>
        <family val="0"/>
      </rPr>
      <t xml:space="preserve">1.工资支出3620万元，2.绩效奖励814万元，3.社保缴费2951万元，4.伙食补助44万元，5.物业补贴84万元，6.通讯补贴3万元，7.车改补贴45万元，8.抚恤87万元，9.日常公用经费151万元，10.年度考核优秀奖励25万元，11.奖励金1万元，12.聘用人员工资236万元，13.住房补贴1万元。
</t>
    </r>
    <r>
      <rPr>
        <b/>
        <sz val="12"/>
        <rFont val="宋体"/>
        <family val="0"/>
      </rPr>
      <t>二、项目支出5410万元，</t>
    </r>
    <r>
      <rPr>
        <sz val="12"/>
        <rFont val="宋体"/>
        <family val="0"/>
      </rPr>
      <t xml:space="preserve">1.融安县120急救指挥中心工作人员夜班保健费和节假日值班经费4万元、2.医疗保障事业管理中心城乡居民医保补助67万元、村卫生基本药物制度补助15万元、计生服务补助643万元、乡村医生养老生活补助23万元、基本公共卫生服务县级配套91万元、妇保院降消项目县级配套经费20万元、妇保院免费婚前医学和孕前优生检查经费8万元、公立医院改革补助5万元、新冠病毒防控经费500万元、艾滋病防治项目经费25万元、财政对职工基本医疗保险基金的补助3341万元、城乡医疗救助支出20万元、高龄补贴648万元。
</t>
    </r>
    <r>
      <rPr>
        <b/>
        <sz val="12"/>
        <rFont val="宋体"/>
        <family val="0"/>
      </rPr>
      <t>三、专款支出7978万元。</t>
    </r>
    <r>
      <rPr>
        <sz val="12"/>
        <rFont val="宋体"/>
        <family val="0"/>
      </rPr>
      <t>地方公共卫生服务项目支出58万元、公立医院综合改革1238元、卫生领域中央预算投资项目自治区财政配套资金220万元、基层医疗卫生机构能力建设行动计划补助资金1272万元、基本药物制度补助611万元、乡村医生养老生活补助77万元、计划生育服务项目补助资金604万元、基本公共卫生服务自治区及中央补助2235万元、重大传染病（疫情）防控195万元、财政对城乡居民基本医疗保险基金的补助76万元、城乡医疗救助1242万元、优抚对象医疗补助64万元、医疗服务与保障能力提升31万元、村卫生室订单定向医学生在校期间生活费补助经费7万元、医药卫生体制改革和事业发展以奖代补48万元。</t>
    </r>
  </si>
  <si>
    <r>
      <t xml:space="preserve">211 </t>
    </r>
    <r>
      <rPr>
        <sz val="12"/>
        <color indexed="8"/>
        <rFont val="宋体"/>
        <family val="0"/>
      </rPr>
      <t>节能环保支出</t>
    </r>
  </si>
  <si>
    <r>
      <t>一、基本支出313万元</t>
    </r>
    <r>
      <rPr>
        <sz val="12"/>
        <color indexed="8"/>
        <rFont val="宋体"/>
        <family val="0"/>
      </rPr>
      <t xml:space="preserve">。其中：1.12个乡镇保洁员补助260万元、2.绩效53万元。
</t>
    </r>
    <r>
      <rPr>
        <b/>
        <sz val="12"/>
        <color indexed="8"/>
        <rFont val="宋体"/>
        <family val="0"/>
      </rPr>
      <t>二、项目支出373万元。</t>
    </r>
    <r>
      <rPr>
        <sz val="12"/>
        <color indexed="8"/>
        <rFont val="宋体"/>
        <family val="0"/>
      </rPr>
      <t xml:space="preserve">长安等12个乡镇人民政府清洁乡村宣传教育费及收集、运输及焚烧运营处理费295万元、不可燃烧垃圾处理25万元，“美丽融安”乡村建设之收集、运输、处理45万元；4.长安镇人民政府保护生态融江8万元。
</t>
    </r>
    <r>
      <rPr>
        <b/>
        <sz val="12"/>
        <color indexed="8"/>
        <rFont val="宋体"/>
        <family val="0"/>
      </rPr>
      <t>三、专款支出454万元</t>
    </r>
    <r>
      <rPr>
        <sz val="12"/>
        <color indexed="8"/>
        <rFont val="宋体"/>
        <family val="0"/>
      </rPr>
      <t>，其中：1.林业局林业草原生态保护恢复资金56万元；2.发展和改革局石漠化综合治理工程64万元；3.西山林场中央财政林业生态保护恢复资金6万元；4.住房和城乡建设局广西新能源汽车充电基础设施建设补贴227万元，2020年节能专项经费40万元，5.就业服务中心企业结构调整专项奖补资金用于稳定就业经费61万元。</t>
    </r>
  </si>
  <si>
    <r>
      <t xml:space="preserve">212 </t>
    </r>
    <r>
      <rPr>
        <sz val="12"/>
        <color indexed="8"/>
        <rFont val="宋体"/>
        <family val="0"/>
      </rPr>
      <t>城乡社区支出</t>
    </r>
  </si>
  <si>
    <r>
      <t>一、基本支出1002万元</t>
    </r>
    <r>
      <rPr>
        <sz val="12"/>
        <rFont val="宋体"/>
        <family val="0"/>
      </rPr>
      <t xml:space="preserve">，其中：1.工资680万元、2.绩效188万元、3.物业补贴10万元、4.通讯补贴3万元、5.车改补贴26万元、6.伙食补助13万元、7.日常公用经费80万元、8.年度优秀考核奖励2万元。
</t>
    </r>
    <r>
      <rPr>
        <b/>
        <sz val="12"/>
        <rFont val="宋体"/>
        <family val="0"/>
      </rPr>
      <t>二、项目支出12660万元。</t>
    </r>
    <r>
      <rPr>
        <sz val="12"/>
        <rFont val="宋体"/>
        <family val="0"/>
      </rPr>
      <t xml:space="preserve">1.住建局万元，主要为融安县河东廉租房小区物业费6万元，住建局2020年6－12月法律服务费用6万元，住建局农村农房建设改造图集设计费30万元，2020－2021年度政务大楼物业管理费14万元，污水处理费及征收手续费351万元，人防指挥车辆配套、通信维护及宣传费2万元,融安县泗顶矿区棚户区改造项目2021年10月贷款本金328万元;2.国库集中支付中心清算户北部湾金融租赁租金1072万元,3.城市管理行政执法局1352万元，主要为法定节假日加班补助10万元，水上垃圾打捞市场运营经费37万元，水费50万元，路灯安装迁移及电费142万元，公厕保洁承包经费13万元，园林站经费12万元，2020年拆除违法建设经费32万元，2020年5－8月份创文明城市经费35万元,城管局生活垃圾填埋场边漏点勘测经费26万元；融安县广场维修费5万元,2020年洪水清淤经费7万元,2020年护栏安装及设立围挡经费12万元;4.水库和易地搬迁服务中心偿还融安县易地扶贫搬迁河东区集中安置工程本金及贷款利息446万元，5.公安局融安县城道路交通基础设施建设款53万元,6.市容局垃圾场排污农田赔偿经费1万元,7.环卫工人意外伤害险2万元、8.市政工程建设11040万元。
</t>
    </r>
    <r>
      <rPr>
        <b/>
        <sz val="12"/>
        <rFont val="宋体"/>
        <family val="0"/>
      </rPr>
      <t xml:space="preserve"> 三、专款支出3001万元。</t>
    </r>
    <r>
      <rPr>
        <sz val="12"/>
        <rFont val="宋体"/>
        <family val="0"/>
      </rPr>
      <t>1.2020年城乡社区事务规划编制和项目前期费5万元，2.2021年农村基础设施建设项目补助经费175万元,3.2021年乡村风貌提升补助资金1453万元,4.2021年自治区财政乡村振兴补助资金250万元,5.大良镇人民政府2020年粮食生产补贴项目经费6万元,6.浮石镇人民政府2020年粮食生产补贴项目经费10万元,7.农业农村局柳州市财政农业项目经费105万元,8.科工贸2020年自治区财政乡村振兴补助资金的通知（融安．广西香衫生态工业产业园二期）700万元，9.2019年度“美丽广西”乡村建设模范保洁员奖励经费1万元，10.住建局2020年自治区财政乡村振兴补助资金的通知（融安县扶贫移民集中安置小区路网工程新隘路工程经费250万元，11.潭头乡人民政府2020年粮食生产补贴项目经费46万元；</t>
    </r>
  </si>
  <si>
    <t>213 农林水支出</t>
  </si>
  <si>
    <r>
      <t>一、基本支出12979 万元，</t>
    </r>
    <r>
      <rPr>
        <sz val="12"/>
        <rFont val="宋体"/>
        <family val="0"/>
      </rPr>
      <t xml:space="preserve">其中：工资3938万元，绩效2045万元，社会保险5万元，伙食补助209万元，物业补贴83万元，通讯补贴16万元，车改补贴182万元，抚恤215元，公务运转经费400万元，村干工资及绩效，办公经费5238万元，年度考核优秀33万元，住房补贴1.6万元，聘用人员工资431万元。                                                                                                                                                            </t>
    </r>
    <r>
      <rPr>
        <b/>
        <sz val="12"/>
        <rFont val="宋体"/>
        <family val="0"/>
      </rPr>
      <t xml:space="preserve"> 二、项目支出2560 万元</t>
    </r>
    <r>
      <rPr>
        <sz val="12"/>
        <rFont val="宋体"/>
        <family val="0"/>
      </rPr>
      <t>。1.第十届金桔文化旅游节活动经费 50万元、2. 2021年禁渔期在册渔民生活困难补贴</t>
    </r>
    <r>
      <rPr>
        <b/>
        <sz val="12"/>
        <rFont val="宋体"/>
        <family val="0"/>
      </rPr>
      <t xml:space="preserve"> </t>
    </r>
    <r>
      <rPr>
        <sz val="12"/>
        <rFont val="宋体"/>
        <family val="0"/>
      </rPr>
      <t>21万元；3.</t>
    </r>
    <r>
      <rPr>
        <b/>
        <sz val="12"/>
        <rFont val="宋体"/>
        <family val="0"/>
      </rPr>
      <t xml:space="preserve"> </t>
    </r>
    <r>
      <rPr>
        <sz val="12"/>
        <rFont val="宋体"/>
        <family val="0"/>
      </rPr>
      <t>城区东南区氮肥厂及下崩冲段整治工程 38万元 、4. 新冠肺炎疫情防控期间融安金桔销售扶持补贴项目资金 5.6万元 、5.</t>
    </r>
    <r>
      <rPr>
        <b/>
        <sz val="12"/>
        <rFont val="宋体"/>
        <family val="0"/>
      </rPr>
      <t xml:space="preserve">  </t>
    </r>
    <r>
      <rPr>
        <sz val="12"/>
        <rFont val="宋体"/>
        <family val="0"/>
      </rPr>
      <t>耕地地力保护补贴项目县级配套工作经费4万元、6.</t>
    </r>
    <r>
      <rPr>
        <b/>
        <sz val="12"/>
        <rFont val="宋体"/>
        <family val="0"/>
      </rPr>
      <t xml:space="preserve"> </t>
    </r>
    <r>
      <rPr>
        <sz val="12"/>
        <rFont val="宋体"/>
        <family val="0"/>
      </rPr>
      <t>世行项目贷款还本付息 113万元、7、林业局 森林防火30万元、</t>
    </r>
    <r>
      <rPr>
        <b/>
        <sz val="12"/>
        <rFont val="宋体"/>
        <family val="0"/>
      </rPr>
      <t xml:space="preserve"> </t>
    </r>
    <r>
      <rPr>
        <sz val="12"/>
        <rFont val="宋体"/>
        <family val="0"/>
      </rPr>
      <t xml:space="preserve"> 8.林业局基础设施维修经费19万元、9.水土站_融安县河流江河湖库管理范围划定32万元、10.</t>
    </r>
    <r>
      <rPr>
        <b/>
        <sz val="12"/>
        <rFont val="宋体"/>
        <family val="0"/>
      </rPr>
      <t xml:space="preserve"> </t>
    </r>
    <r>
      <rPr>
        <sz val="12"/>
        <rFont val="宋体"/>
        <family val="0"/>
      </rPr>
      <t>农业农村局石门水库大坝应急抢险工程经费23万元、11. 防汛经费42万元、12.土站_水利行业节水机关建设6万元、13.扶贫衔接乡村振兴2010万元、14.全县_一事一议项目奖补配套资金18万元、15.特色产业补助98万元、16.村防疫员补助经费15万元、17.</t>
    </r>
    <r>
      <rPr>
        <b/>
        <sz val="12"/>
        <rFont val="宋体"/>
        <family val="0"/>
      </rPr>
      <t xml:space="preserve"> </t>
    </r>
    <r>
      <rPr>
        <sz val="12"/>
        <rFont val="宋体"/>
        <family val="0"/>
      </rPr>
      <t>消费扶贫对接活动暨第六届农业博览会专项经费6万元、18.村级防疫员防疫注射补助</t>
    </r>
    <r>
      <rPr>
        <b/>
        <sz val="12"/>
        <rFont val="宋体"/>
        <family val="0"/>
      </rPr>
      <t xml:space="preserve"> </t>
    </r>
    <r>
      <rPr>
        <sz val="12"/>
        <rFont val="宋体"/>
        <family val="0"/>
      </rPr>
      <t>10万元</t>
    </r>
    <r>
      <rPr>
        <b/>
        <sz val="12"/>
        <rFont val="宋体"/>
        <family val="0"/>
      </rPr>
      <t>、1</t>
    </r>
    <r>
      <rPr>
        <sz val="12"/>
        <rFont val="宋体"/>
        <family val="0"/>
      </rPr>
      <t>9. 气象预警大喇叭及气象自动站维护经费6万元、20.农村饮水安全工程县级维修养护资金</t>
    </r>
    <r>
      <rPr>
        <b/>
        <sz val="12"/>
        <rFont val="宋体"/>
        <family val="0"/>
      </rPr>
      <t xml:space="preserve"> </t>
    </r>
    <r>
      <rPr>
        <sz val="12"/>
        <rFont val="宋体"/>
        <family val="0"/>
      </rPr>
      <t xml:space="preserve">13万元。                                                                                    </t>
    </r>
    <r>
      <rPr>
        <b/>
        <sz val="12"/>
        <rFont val="宋体"/>
        <family val="0"/>
      </rPr>
      <t>三、专款支出50659万元</t>
    </r>
    <r>
      <rPr>
        <sz val="12"/>
        <rFont val="宋体"/>
        <family val="0"/>
      </rPr>
      <t>，1.科技转化与推广服务64万元、2. 病虫害控制51万元、3.农产品质量安全12万元、4.农业生产发展1570万元（其中：农机购机补贴232万元）、5.农村基础设施建设2659万元、6.农业资源保护修复与利用8万元、7.成品油价格改革对渔业的补贴45万元、8.农田建设3197万元、9.新农村建设130万元、10.绿化景观提升及森林景观改造50万元、11.古树名木保护经费2万元、12.森林抚育补助618万元、13.森林生态效益补偿1623万元、14.融安县创城广西“森林县城”工作经费21万元、15.植树活动工作经费25万元、16.森林植被恢复费16万元、17.林业发展改革资金165万元、18. 水利工程建设1579万元、19.水利工程运行与维护263万元、20.水土保持706万元、21  防汛抗旱经费75万元、22.农田水利627万元、23. 农村人畜饮水127万元、24. 水利建设征地及移民支出111万元、25.水库移民项目资金33万元、26.农村水价改革61万元、27.扶贫衔接乡村振兴35822万元、  28.对村级公益事业建设的补助46万元、29.村集体经济组织的补助610万元、30. 农业保险保费补贴192万元、31.创业担保贷款贴息144万元、32.稻谷目标价格补贴工作经费7万元。</t>
    </r>
  </si>
  <si>
    <r>
      <t xml:space="preserve">214 </t>
    </r>
    <r>
      <rPr>
        <sz val="12"/>
        <color indexed="8"/>
        <rFont val="宋体"/>
        <family val="0"/>
      </rPr>
      <t>交通运输支出</t>
    </r>
  </si>
  <si>
    <r>
      <t>一、基本支出720万元</t>
    </r>
    <r>
      <rPr>
        <sz val="12"/>
        <color indexed="8"/>
        <rFont val="宋体"/>
        <family val="0"/>
      </rPr>
      <t xml:space="preserve">，其中：1.工资414万元、2.车改补贴6万元、3.绩效189万元、4.物业补贴8万元、5.伙食补助20万元、6.通讯补贴1万元、7.日常公用经费61万元、8.年度优秀考核奖励2万，9.抚恤金19万元。
</t>
    </r>
    <r>
      <rPr>
        <b/>
        <sz val="12"/>
        <color indexed="8"/>
        <rFont val="宋体"/>
        <family val="0"/>
      </rPr>
      <t>二、项目支出96万元</t>
    </r>
    <r>
      <rPr>
        <sz val="12"/>
        <color indexed="8"/>
        <rFont val="宋体"/>
        <family val="0"/>
      </rPr>
      <t xml:space="preserve">。1.交通运输局经费71万元，主要包括：保安公司聘请门卫费10万元，铁路护路经费1万元，交通局2020年公交车营运资金补贴经费60万元，2.公路管理所经费11万元，主要包括：公路路政管理治超专项经费11万元，3.道路运输管理所经费10万元，主要包括：打非治违安全工作专项经费10万元，4.航运所经费4万元，水上交通安全管理经费4万元。
 </t>
    </r>
    <r>
      <rPr>
        <b/>
        <sz val="12"/>
        <color indexed="8"/>
        <rFont val="宋体"/>
        <family val="0"/>
      </rPr>
      <t>三、专款支出8426万元。</t>
    </r>
    <r>
      <rPr>
        <sz val="12"/>
        <color indexed="8"/>
        <rFont val="宋体"/>
        <family val="0"/>
      </rPr>
      <t>1.融安县交通运输局7742万元，主要为融安县三坡至古板三级公路建设经费2343万元，长安至大坡公路建设工程经费3404万元，融安县桥板至鹿寨县屯秋（融安段）公路经费354万元，东起至湖洞出口1641万元。2.道路运输管理所经费684万元，农村客运可持续发展财政补贴资金和地方建养补助资金18万元，2021年成品油税费改革转移支付增量资金666万元。</t>
    </r>
  </si>
  <si>
    <r>
      <t xml:space="preserve">215 </t>
    </r>
    <r>
      <rPr>
        <sz val="12"/>
        <color indexed="8"/>
        <rFont val="宋体"/>
        <family val="0"/>
      </rPr>
      <t>资源勘探信息等支出</t>
    </r>
  </si>
  <si>
    <r>
      <t>一、基本支出594万元</t>
    </r>
    <r>
      <rPr>
        <sz val="12"/>
        <color indexed="8"/>
        <rFont val="宋体"/>
        <family val="0"/>
      </rPr>
      <t xml:space="preserve">，其中：1.工资378万元、2.车改补贴22万元、3.绩效109万元、4.物业补贴1万元、5.通讯补助1万元、6.伙食补助3万元、7.日常公用经费40万元、8.抚恤金24万元、9.年度优秀考核奖励1万元。 
</t>
    </r>
    <r>
      <rPr>
        <b/>
        <sz val="12"/>
        <color indexed="8"/>
        <rFont val="宋体"/>
        <family val="0"/>
      </rPr>
      <t>二、项目支出782万元。</t>
    </r>
    <r>
      <rPr>
        <sz val="12"/>
        <color indexed="8"/>
        <rFont val="宋体"/>
        <family val="0"/>
      </rPr>
      <t xml:space="preserve">1.科技工贸和信息化局经费766万元，主要包括：规上工业、商务服务业统计补助31万元，科工贸香杉产业发展大会活动经费20万元，科工贸2021年支持实体经济发展部分经费560万元，科工贸局仙草堂制药有限责任公司灵芝栽培观光车间技改项目补贴58万元，科工贸2021年度因限电自购发电机的规模以上工业企业进行生产补贴40万元，支持实体经济发展（工业、商业）87万元；2.泗顶矿区管理处水厂运营费16万元。
</t>
    </r>
    <r>
      <rPr>
        <b/>
        <sz val="12"/>
        <color indexed="8"/>
        <rFont val="宋体"/>
        <family val="0"/>
      </rPr>
      <t>三、专款支出60万元，</t>
    </r>
    <r>
      <rPr>
        <sz val="12"/>
        <color indexed="8"/>
        <rFont val="宋体"/>
        <family val="0"/>
      </rPr>
      <t>主要包括：2020年第一批新增上规工业企业奖励资金60万元。</t>
    </r>
  </si>
  <si>
    <r>
      <t xml:space="preserve">216 </t>
    </r>
    <r>
      <rPr>
        <sz val="12"/>
        <color indexed="8"/>
        <rFont val="宋体"/>
        <family val="0"/>
      </rPr>
      <t>商业服务业等支出</t>
    </r>
  </si>
  <si>
    <r>
      <t>一、基本支出115万元</t>
    </r>
    <r>
      <rPr>
        <sz val="12"/>
        <color indexed="8"/>
        <rFont val="宋体"/>
        <family val="0"/>
      </rPr>
      <t>，其中：1</t>
    </r>
    <r>
      <rPr>
        <b/>
        <sz val="12"/>
        <color indexed="8"/>
        <rFont val="宋体"/>
        <family val="0"/>
      </rPr>
      <t>.</t>
    </r>
    <r>
      <rPr>
        <sz val="12"/>
        <color indexed="8"/>
        <rFont val="宋体"/>
        <family val="0"/>
      </rPr>
      <t>工资68万元、2.车改补贴6万元、3.绩效29万元、4.物业补贴2万元、5.通讯补贴1万元、6.伙食补助2万元、7.日常公用经费7万元。
二</t>
    </r>
    <r>
      <rPr>
        <b/>
        <sz val="12"/>
        <color indexed="8"/>
        <rFont val="宋体"/>
        <family val="0"/>
      </rPr>
      <t>、专款支出747万元。1.</t>
    </r>
    <r>
      <rPr>
        <sz val="12"/>
        <color indexed="8"/>
        <rFont val="宋体"/>
        <family val="0"/>
      </rPr>
      <t>民贸民品贷款贴息资金</t>
    </r>
    <r>
      <rPr>
        <b/>
        <sz val="12"/>
        <color indexed="8"/>
        <rFont val="宋体"/>
        <family val="0"/>
      </rPr>
      <t>226万元</t>
    </r>
    <r>
      <rPr>
        <sz val="12"/>
        <color indexed="8"/>
        <rFont val="宋体"/>
        <family val="0"/>
      </rPr>
      <t>；2.供销合作社联合社专款5万元，其中：2021年全区供销合作社农民专业合作社示范社扶持资金5万元；3.科技工贸和信息化局专款516万元，2019年中央服务业发展电子商务进农村综合示范项目资金509万元，供销社2021年粤桂扶贫协作消费扶贫对接活动第20届广西名特优农产品（广州）交易会经费7万元</t>
    </r>
  </si>
  <si>
    <r>
      <t xml:space="preserve">217 </t>
    </r>
    <r>
      <rPr>
        <sz val="12"/>
        <color indexed="8"/>
        <rFont val="宋体"/>
        <family val="0"/>
      </rPr>
      <t>金融支出</t>
    </r>
  </si>
  <si>
    <t>主要为桂惠贷”自治区财政贴息资金1479万元。</t>
  </si>
  <si>
    <r>
      <t xml:space="preserve">220  </t>
    </r>
    <r>
      <rPr>
        <sz val="12"/>
        <color indexed="8"/>
        <rFont val="宋体"/>
        <family val="0"/>
      </rPr>
      <t>自然资源海洋气象等支出</t>
    </r>
  </si>
  <si>
    <r>
      <t>一、基本支出1883万元，</t>
    </r>
    <r>
      <rPr>
        <sz val="12"/>
        <color indexed="8"/>
        <rFont val="宋体"/>
        <family val="0"/>
      </rPr>
      <t xml:space="preserve">其中：1.工资857万元、2.车改补贴60万元、3.绩效674万元、4.物业补贴32万元、5.伙食补助54万元、6.通讯补贴7万元、7. 日常公用经费171万元、8.年度优秀考核奖励6万元、9.抚恤22万元。
</t>
    </r>
    <r>
      <rPr>
        <b/>
        <sz val="12"/>
        <color indexed="8"/>
        <rFont val="宋体"/>
        <family val="0"/>
      </rPr>
      <t>二、项目支出238万元。</t>
    </r>
    <r>
      <rPr>
        <sz val="12"/>
        <color indexed="8"/>
        <rFont val="宋体"/>
        <family val="0"/>
      </rPr>
      <t xml:space="preserve">1.自然资源和规划局经费219万元，主要包括：融安县“第三次全国土地调查”专项工作经费100万元，融安县不动产登记中心专项工作经费29万元，《融安县地质环境监测规划（2021-2025）》和《融安县地质灾害防治规划（2021-2025）》编制经费20万元，融安县征地片区综合地价编制经费10万元，自然规划局大良镇龙山村桥尤屯危岩应急质量经费30万元，自然规划局“三大纠纷”调处专项工作经费18万元，2021年度建设用地报批材料经费9万元，调处服务中心专项工作经费3万元，2.人工天气影响管理中心经费19万元，天气预报节目版面费和乡镇预报制作费18万元，气象预警大喇叭维护费1万元。
</t>
    </r>
    <r>
      <rPr>
        <b/>
        <sz val="12"/>
        <color indexed="8"/>
        <rFont val="宋体"/>
        <family val="0"/>
      </rPr>
      <t>三、专款支出726万元，</t>
    </r>
    <r>
      <rPr>
        <sz val="12"/>
        <color indexed="8"/>
        <rFont val="宋体"/>
        <family val="0"/>
      </rPr>
      <t>1.2020年补助市县项目经费（整县推进土地整治重大工程（三期）经费506万元，2.2017年11月—2018年4月（第二批）回拨市县耕地开垦费经费123万元，3.2019年整县推进土地整治重大工程（三期）经费7万元，4.2015年中央海岛和海域保护经费15万元，5.回拨市县耕地开垦费75万元。</t>
    </r>
  </si>
  <si>
    <r>
      <t xml:space="preserve">221 </t>
    </r>
    <r>
      <rPr>
        <sz val="12"/>
        <color indexed="8"/>
        <rFont val="宋体"/>
        <family val="0"/>
      </rPr>
      <t>住房保障支出</t>
    </r>
  </si>
  <si>
    <r>
      <t>一、基本支出3270万元</t>
    </r>
    <r>
      <rPr>
        <sz val="12"/>
        <color indexed="8"/>
        <rFont val="宋体"/>
        <family val="0"/>
      </rPr>
      <t xml:space="preserve">，其中：1.工资72万元、2.绩效43万元、3.物业补贴2万元、4.伙食补助4万元、6.日常公用经费12万元、7.住房公积金3109万元、8.抚恤28万元。
</t>
    </r>
    <r>
      <rPr>
        <b/>
        <sz val="12"/>
        <color indexed="8"/>
        <rFont val="宋体"/>
        <family val="0"/>
      </rPr>
      <t>二、项目支出407万元。1.房产管理所经费7万元</t>
    </r>
    <r>
      <rPr>
        <sz val="12"/>
        <color indexed="8"/>
        <rFont val="宋体"/>
        <family val="0"/>
      </rPr>
      <t>，主要包括：白蚁防治药5万元、EPCAD2012房产项目测绘计算机系统维护费2万元；</t>
    </r>
    <r>
      <rPr>
        <b/>
        <sz val="12"/>
        <color indexed="8"/>
        <rFont val="宋体"/>
        <family val="0"/>
      </rPr>
      <t>2.住建局</t>
    </r>
    <r>
      <rPr>
        <sz val="12"/>
        <color indexed="8"/>
        <rFont val="宋体"/>
        <family val="0"/>
      </rPr>
      <t>危房改造资金</t>
    </r>
    <r>
      <rPr>
        <b/>
        <sz val="12"/>
        <color indexed="8"/>
        <rFont val="宋体"/>
        <family val="0"/>
      </rPr>
      <t>400万元</t>
    </r>
    <r>
      <rPr>
        <sz val="12"/>
        <color indexed="8"/>
        <rFont val="宋体"/>
        <family val="0"/>
      </rPr>
      <t xml:space="preserve">。
</t>
    </r>
    <r>
      <rPr>
        <b/>
        <sz val="12"/>
        <color indexed="8"/>
        <rFont val="宋体"/>
        <family val="0"/>
      </rPr>
      <t>三、专款支出2490万元</t>
    </r>
    <r>
      <rPr>
        <sz val="12"/>
        <color indexed="8"/>
        <rFont val="宋体"/>
        <family val="0"/>
      </rPr>
      <t>，1.中央和自治区财政城镇保障性安居工程专项补助经费2165万元，2.农村危房改造补助资金325万。</t>
    </r>
  </si>
  <si>
    <r>
      <t xml:space="preserve">222 </t>
    </r>
    <r>
      <rPr>
        <sz val="12"/>
        <color indexed="8"/>
        <rFont val="宋体"/>
        <family val="0"/>
      </rPr>
      <t>粮油物资储备支出</t>
    </r>
  </si>
  <si>
    <r>
      <t>224</t>
    </r>
    <r>
      <rPr>
        <sz val="12"/>
        <rFont val="宋体"/>
        <family val="0"/>
      </rPr>
      <t>灾害防治及应急管理支出</t>
    </r>
  </si>
  <si>
    <r>
      <t>一、基本支出669万元，</t>
    </r>
    <r>
      <rPr>
        <sz val="12"/>
        <color indexed="8"/>
        <rFont val="宋体"/>
        <family val="0"/>
      </rPr>
      <t xml:space="preserve">其中：工资396万元、绩效96万元、伙食补助16万元、物业补贴8万元、通讯补贴2万元、车改补贴33万元、日常公用经费116万元，优秀考核奖励1万元。
</t>
    </r>
    <r>
      <rPr>
        <b/>
        <sz val="12"/>
        <color indexed="8"/>
        <rFont val="宋体"/>
        <family val="0"/>
      </rPr>
      <t>二、项目支出586万元  1.融安县应急管理局工作经费25万元</t>
    </r>
    <r>
      <rPr>
        <sz val="12"/>
        <color indexed="8"/>
        <rFont val="宋体"/>
        <family val="0"/>
      </rPr>
      <t>，其中：应急值班补助10万元，应急宣传费用2万元，应急管理局“八一”建军节慰问经费1万元。地震烈度速报与预警系统新建融安高级中学基本站经费5万元，采购灭火机2万元，森林灭火经费3万元，车辆维护及更换装备设施费2万元；</t>
    </r>
    <r>
      <rPr>
        <b/>
        <sz val="12"/>
        <color indexed="8"/>
        <rFont val="宋体"/>
        <family val="0"/>
      </rPr>
      <t xml:space="preserve"> 2.消防项目经费511万元,</t>
    </r>
    <r>
      <rPr>
        <sz val="12"/>
        <color indexed="8"/>
        <rFont val="宋体"/>
        <family val="0"/>
      </rPr>
      <t>其中:大型活动安保和慰问冲突费9万元、专职消防队人员经费300万元，消防宣传费33万元，执勤消防车辆（船艇）运行维护费35万元，消防信息网络运行费30万元，灭火药剂和常用器材储备费40万元，消防装备器材维护管理费16万元，执法办案经费10万元、消防业务经费（包括保险、医疗费、福利费、燃料费）38万元、</t>
    </r>
    <r>
      <rPr>
        <b/>
        <sz val="12"/>
        <color indexed="8"/>
        <rFont val="宋体"/>
        <family val="0"/>
      </rPr>
      <t>3. 自然资源和规划局地质灾害防治工作综合经费50万元</t>
    </r>
    <r>
      <rPr>
        <sz val="12"/>
        <color indexed="8"/>
        <rFont val="宋体"/>
        <family val="0"/>
      </rPr>
      <t xml:space="preserve">
</t>
    </r>
    <r>
      <rPr>
        <b/>
        <sz val="12"/>
        <color indexed="8"/>
        <rFont val="宋体"/>
        <family val="0"/>
      </rPr>
      <t>三、专款支出813万元，</t>
    </r>
    <r>
      <rPr>
        <sz val="12"/>
        <color indexed="8"/>
        <rFont val="宋体"/>
        <family val="0"/>
      </rPr>
      <t>1. 自然灾害防治体系建设补助天通一号卫星通讯设备经费24万元，2.2021年自然灾害救灾资金（冬春救助）249万元，3.2020年自然灾害防治体系建设补助资金381万元，4.2021年自治区对财力困难地区消防建设补助资金的通知--红卫消防站升级改造经费100万元，5.2021年自然资源领域资金地质灾害专项经费15万元，6.2021年自治区自然灾害救济事业费16万元，7.2021年自治区自然灾害救灾资金防汛经费23万元，8.2020年因洪涝灾害倒塌和严重损坏民房恢复重建补助经费5万元。</t>
    </r>
  </si>
  <si>
    <r>
      <t xml:space="preserve">229 </t>
    </r>
    <r>
      <rPr>
        <sz val="12"/>
        <color indexed="8"/>
        <rFont val="宋体"/>
        <family val="0"/>
      </rPr>
      <t>其他支出</t>
    </r>
  </si>
  <si>
    <t>专款支出</t>
  </si>
  <si>
    <r>
      <t>232</t>
    </r>
    <r>
      <rPr>
        <sz val="12"/>
        <rFont val="宋体"/>
        <family val="0"/>
      </rPr>
      <t>地方债务付息</t>
    </r>
  </si>
  <si>
    <r>
      <t>233</t>
    </r>
    <r>
      <rPr>
        <sz val="12"/>
        <rFont val="宋体"/>
        <family val="0"/>
      </rPr>
      <t>债务发行费</t>
    </r>
  </si>
  <si>
    <t>附件4</t>
  </si>
  <si>
    <t>融安县2021年政府性基金收支决算总表</t>
  </si>
  <si>
    <r>
      <t xml:space="preserve">融安县财政局编                                                                               </t>
    </r>
    <r>
      <rPr>
        <sz val="12"/>
        <rFont val="宋体"/>
        <family val="0"/>
      </rPr>
      <t xml:space="preserve">                                                                                      </t>
    </r>
    <r>
      <rPr>
        <sz val="12"/>
        <color indexed="8"/>
        <rFont val="宋体"/>
        <family val="0"/>
      </rPr>
      <t xml:space="preserve"> 单位：万元</t>
    </r>
  </si>
  <si>
    <r>
      <t>收</t>
    </r>
    <r>
      <rPr>
        <b/>
        <sz val="14"/>
        <rFont val="Times New Roman"/>
        <family val="0"/>
      </rPr>
      <t xml:space="preserve">                          </t>
    </r>
    <r>
      <rPr>
        <b/>
        <sz val="14"/>
        <rFont val="宋体"/>
        <family val="0"/>
      </rPr>
      <t>入</t>
    </r>
  </si>
  <si>
    <r>
      <t>支</t>
    </r>
    <r>
      <rPr>
        <b/>
        <sz val="14"/>
        <rFont val="Times New Roman"/>
        <family val="0"/>
      </rPr>
      <t xml:space="preserve">                          </t>
    </r>
    <r>
      <rPr>
        <b/>
        <sz val="14"/>
        <rFont val="宋体"/>
        <family val="0"/>
      </rPr>
      <t>出</t>
    </r>
  </si>
  <si>
    <r>
      <t>项</t>
    </r>
    <r>
      <rPr>
        <b/>
        <sz val="12"/>
        <rFont val="Times New Roman"/>
        <family val="0"/>
      </rPr>
      <t xml:space="preserve">          </t>
    </r>
    <r>
      <rPr>
        <b/>
        <sz val="12"/>
        <rFont val="宋体"/>
        <family val="0"/>
      </rPr>
      <t>目</t>
    </r>
  </si>
  <si>
    <t>2020年完成</t>
  </si>
  <si>
    <t>比上年增减</t>
  </si>
  <si>
    <t>一、 文化体育与传媒支出</t>
  </si>
  <si>
    <r>
      <t xml:space="preserve"> </t>
    </r>
    <r>
      <rPr>
        <sz val="12"/>
        <rFont val="宋体"/>
        <family val="0"/>
      </rPr>
      <t>国家电影事业发展专项资金安排的支出</t>
    </r>
  </si>
  <si>
    <t>四、新增建设用地土地有偿使用费收入</t>
  </si>
  <si>
    <t xml:space="preserve"> 旅游发展基金支出</t>
  </si>
  <si>
    <t>五、南水北调工程建设基金收入</t>
  </si>
  <si>
    <t>二、 社会保障和就业支出</t>
  </si>
  <si>
    <t>六、政府住房基金收入</t>
  </si>
  <si>
    <r>
      <t xml:space="preserve">    </t>
    </r>
    <r>
      <rPr>
        <sz val="12"/>
        <rFont val="宋体"/>
        <family val="0"/>
      </rPr>
      <t>大中型水库移民后期扶持基金支出</t>
    </r>
  </si>
  <si>
    <t>七、城市公用事业附加收入</t>
  </si>
  <si>
    <r>
      <t xml:space="preserve">    </t>
    </r>
    <r>
      <rPr>
        <sz val="12"/>
        <rFont val="宋体"/>
        <family val="0"/>
      </rPr>
      <t>小型水库移民扶助基金安排的支出</t>
    </r>
  </si>
  <si>
    <t>八、国有土地收益基金收入</t>
  </si>
  <si>
    <t xml:space="preserve">  三、城乡社区支出</t>
  </si>
  <si>
    <t>九、农业土地开发资金收入</t>
  </si>
  <si>
    <t>国有土地使用权出让收入安排的支出</t>
  </si>
  <si>
    <t>十、国有土地使用权出让收入</t>
  </si>
  <si>
    <t>征地和拆迁补偿支出</t>
  </si>
  <si>
    <r>
      <t xml:space="preserve">      </t>
    </r>
    <r>
      <rPr>
        <sz val="12"/>
        <color indexed="8"/>
        <rFont val="宋体"/>
        <family val="0"/>
      </rPr>
      <t>土地出让价款收入</t>
    </r>
  </si>
  <si>
    <r>
      <t xml:space="preserve">      </t>
    </r>
    <r>
      <rPr>
        <sz val="12"/>
        <rFont val="宋体"/>
        <family val="0"/>
      </rPr>
      <t>土地开发支出</t>
    </r>
  </si>
  <si>
    <r>
      <t xml:space="preserve">      </t>
    </r>
    <r>
      <rPr>
        <sz val="12"/>
        <color indexed="8"/>
        <rFont val="宋体"/>
        <family val="0"/>
      </rPr>
      <t>补缴的土地价款</t>
    </r>
  </si>
  <si>
    <r>
      <t xml:space="preserve">      </t>
    </r>
    <r>
      <rPr>
        <sz val="12"/>
        <rFont val="宋体"/>
        <family val="0"/>
      </rPr>
      <t>城市建设支出</t>
    </r>
  </si>
  <si>
    <r>
      <t xml:space="preserve">       </t>
    </r>
    <r>
      <rPr>
        <sz val="12"/>
        <color indexed="8"/>
        <rFont val="宋体"/>
        <family val="0"/>
      </rPr>
      <t>划拨土地收入</t>
    </r>
  </si>
  <si>
    <t>农村基础设施建设支出</t>
  </si>
  <si>
    <r>
      <t xml:space="preserve">      </t>
    </r>
    <r>
      <rPr>
        <sz val="12"/>
        <color indexed="8"/>
        <rFont val="宋体"/>
        <family val="0"/>
      </rPr>
      <t>缴纳新增建设用地有偿使用费</t>
    </r>
  </si>
  <si>
    <r>
      <t xml:space="preserve">  </t>
    </r>
    <r>
      <rPr>
        <sz val="12"/>
        <rFont val="宋体"/>
        <family val="0"/>
      </rPr>
      <t>补助被征地农民支出</t>
    </r>
  </si>
  <si>
    <r>
      <t xml:space="preserve">      </t>
    </r>
    <r>
      <rPr>
        <sz val="12"/>
        <color indexed="8"/>
        <rFont val="宋体"/>
        <family val="0"/>
      </rPr>
      <t>其他土地出让收入</t>
    </r>
  </si>
  <si>
    <t>棚户区改造支出</t>
  </si>
  <si>
    <t>十一、大中型水库移民后期扶持基金收入</t>
  </si>
  <si>
    <r>
      <t xml:space="preserve">      </t>
    </r>
    <r>
      <rPr>
        <sz val="12"/>
        <rFont val="宋体"/>
        <family val="0"/>
      </rPr>
      <t>其他国有土地使用权出让收入安排的支出</t>
    </r>
  </si>
  <si>
    <t>十二、大中型水库库区基金收入</t>
  </si>
  <si>
    <r>
      <t xml:space="preserve">    </t>
    </r>
    <r>
      <rPr>
        <sz val="12"/>
        <rFont val="宋体"/>
        <family val="0"/>
      </rPr>
      <t>国有土地收益基金安排的支出</t>
    </r>
  </si>
  <si>
    <t>十三、彩票公益金收入</t>
  </si>
  <si>
    <r>
      <t xml:space="preserve"> </t>
    </r>
    <r>
      <rPr>
        <sz val="12"/>
        <rFont val="宋体"/>
        <family val="0"/>
      </rPr>
      <t>农业土地开发资金安排的支出</t>
    </r>
  </si>
  <si>
    <t>十四、城市基础设施配套费收入</t>
  </si>
  <si>
    <r>
      <t xml:space="preserve">    </t>
    </r>
    <r>
      <rPr>
        <sz val="12"/>
        <rFont val="宋体"/>
        <family val="0"/>
      </rPr>
      <t>城市基础设施配套费安排的支出</t>
    </r>
  </si>
  <si>
    <t>十五、小型水库移民扶助基金收入</t>
  </si>
  <si>
    <r>
      <t xml:space="preserve">   </t>
    </r>
    <r>
      <rPr>
        <sz val="12"/>
        <rFont val="宋体"/>
        <family val="0"/>
      </rPr>
      <t>污水处理费安排的支出</t>
    </r>
  </si>
  <si>
    <t>十六、水土保持补偿费收入</t>
  </si>
  <si>
    <t xml:space="preserve">   棚户区改造专项债券收入安排的支出</t>
  </si>
  <si>
    <t>十七、污水处理费收入</t>
  </si>
  <si>
    <r>
      <t xml:space="preserve"> </t>
    </r>
    <r>
      <rPr>
        <b/>
        <sz val="12"/>
        <rFont val="宋体"/>
        <family val="0"/>
      </rPr>
      <t>四、</t>
    </r>
    <r>
      <rPr>
        <b/>
        <sz val="12"/>
        <rFont val="Times New Roman"/>
        <family val="0"/>
      </rPr>
      <t xml:space="preserve"> </t>
    </r>
    <r>
      <rPr>
        <b/>
        <sz val="12"/>
        <rFont val="宋体"/>
        <family val="0"/>
      </rPr>
      <t>农林水支出</t>
    </r>
  </si>
  <si>
    <t>十八、其他政府性基金收入</t>
  </si>
  <si>
    <r>
      <t xml:space="preserve"> </t>
    </r>
    <r>
      <rPr>
        <sz val="12"/>
        <rFont val="宋体"/>
        <family val="0"/>
      </rPr>
      <t>大中型水库库区基金安排的支出</t>
    </r>
  </si>
  <si>
    <r>
      <t xml:space="preserve">  </t>
    </r>
    <r>
      <rPr>
        <sz val="12"/>
        <rFont val="宋体"/>
        <family val="0"/>
      </rPr>
      <t>十九、专项债券对应项目专项收入</t>
    </r>
  </si>
  <si>
    <t xml:space="preserve">  国家重大水利工程建设基金安排的支出</t>
  </si>
  <si>
    <t>收入合计</t>
  </si>
  <si>
    <t xml:space="preserve">  五、其他支出</t>
  </si>
  <si>
    <t>转移性收入</t>
  </si>
  <si>
    <t xml:space="preserve">  其他政府性基金及对应专项债务收入安排的支出</t>
  </si>
  <si>
    <r>
      <t xml:space="preserve">    </t>
    </r>
    <r>
      <rPr>
        <sz val="12"/>
        <color indexed="8"/>
        <rFont val="宋体"/>
        <family val="0"/>
      </rPr>
      <t>政府性基金转移收入</t>
    </r>
  </si>
  <si>
    <t xml:space="preserve">      其他地方自行试点项目收益专项债券收入安排的支出</t>
  </si>
  <si>
    <r>
      <t xml:space="preserve">    </t>
    </r>
    <r>
      <rPr>
        <sz val="12"/>
        <color indexed="8"/>
        <rFont val="宋体"/>
        <family val="0"/>
      </rPr>
      <t>　政府性基金补助收入</t>
    </r>
  </si>
  <si>
    <r>
      <t xml:space="preserve"> </t>
    </r>
    <r>
      <rPr>
        <sz val="12"/>
        <rFont val="宋体"/>
        <family val="0"/>
      </rPr>
      <t>彩票公益金安排的支出</t>
    </r>
  </si>
  <si>
    <r>
      <t xml:space="preserve">    </t>
    </r>
    <r>
      <rPr>
        <sz val="12"/>
        <color indexed="8"/>
        <rFont val="宋体"/>
        <family val="0"/>
      </rPr>
      <t>　政府性基金上解收入</t>
    </r>
  </si>
  <si>
    <r>
      <t>六、</t>
    </r>
    <r>
      <rPr>
        <b/>
        <sz val="12"/>
        <rFont val="Times New Roman"/>
        <family val="0"/>
      </rPr>
      <t xml:space="preserve">  </t>
    </r>
    <r>
      <rPr>
        <b/>
        <sz val="12"/>
        <rFont val="宋体"/>
        <family val="0"/>
      </rPr>
      <t>债务付息支出</t>
    </r>
  </si>
  <si>
    <t>上年结余收入</t>
  </si>
  <si>
    <t>七、 债务发行费用支出</t>
  </si>
  <si>
    <t>债务转贷收入</t>
  </si>
  <si>
    <t>八、 抗疫特别国债安排的支出</t>
  </si>
  <si>
    <t>调出资金</t>
  </si>
  <si>
    <t>结转下年</t>
  </si>
  <si>
    <t>支出总计</t>
  </si>
  <si>
    <t>收入总计</t>
  </si>
  <si>
    <t>附件5</t>
  </si>
  <si>
    <t>融安县2021年政府性基金决算支出明细表</t>
  </si>
  <si>
    <r>
      <t>融安县财政局编</t>
    </r>
    <r>
      <rPr>
        <sz val="14"/>
        <rFont val="Times New Roman"/>
        <family val="0"/>
      </rPr>
      <t xml:space="preserve">                                                                                                                       </t>
    </r>
  </si>
  <si>
    <t xml:space="preserve">                                                                    单位：万元</t>
  </si>
  <si>
    <r>
      <t>项</t>
    </r>
    <r>
      <rPr>
        <b/>
        <sz val="14"/>
        <rFont val="Times New Roman"/>
        <family val="0"/>
      </rPr>
      <t xml:space="preserve">           </t>
    </r>
    <r>
      <rPr>
        <b/>
        <sz val="14"/>
        <rFont val="宋体"/>
        <family val="0"/>
      </rPr>
      <t>目</t>
    </r>
  </si>
  <si>
    <r>
      <t>2021</t>
    </r>
    <r>
      <rPr>
        <b/>
        <sz val="14"/>
        <rFont val="宋体"/>
        <family val="0"/>
      </rPr>
      <t>年年初预算数</t>
    </r>
  </si>
  <si>
    <r>
      <t>2021</t>
    </r>
    <r>
      <rPr>
        <b/>
        <sz val="14"/>
        <rFont val="宋体"/>
        <family val="0"/>
      </rPr>
      <t>年决算数</t>
    </r>
  </si>
  <si>
    <t>决算比预算增（减）</t>
  </si>
  <si>
    <r>
      <t>比年初预算增减（</t>
    </r>
    <r>
      <rPr>
        <b/>
        <sz val="14"/>
        <rFont val="Times New Roman"/>
        <family val="0"/>
      </rPr>
      <t>%</t>
    </r>
    <r>
      <rPr>
        <b/>
        <sz val="14"/>
        <rFont val="宋体"/>
        <family val="0"/>
      </rPr>
      <t>）</t>
    </r>
  </si>
  <si>
    <r>
      <t>支</t>
    </r>
    <r>
      <rPr>
        <b/>
        <sz val="14"/>
        <rFont val="Times New Roman"/>
        <family val="0"/>
      </rPr>
      <t xml:space="preserve">    </t>
    </r>
    <r>
      <rPr>
        <b/>
        <sz val="14"/>
        <rFont val="宋体"/>
        <family val="0"/>
      </rPr>
      <t>出</t>
    </r>
    <r>
      <rPr>
        <b/>
        <sz val="14"/>
        <rFont val="Times New Roman"/>
        <family val="0"/>
      </rPr>
      <t xml:space="preserve">    </t>
    </r>
    <r>
      <rPr>
        <b/>
        <sz val="14"/>
        <rFont val="宋体"/>
        <family val="0"/>
      </rPr>
      <t>方</t>
    </r>
    <r>
      <rPr>
        <b/>
        <sz val="14"/>
        <rFont val="Times New Roman"/>
        <family val="0"/>
      </rPr>
      <t xml:space="preserve">    </t>
    </r>
    <r>
      <rPr>
        <b/>
        <sz val="14"/>
        <rFont val="宋体"/>
        <family val="0"/>
      </rPr>
      <t>向</t>
    </r>
  </si>
  <si>
    <r>
      <t>207</t>
    </r>
    <r>
      <rPr>
        <sz val="14"/>
        <rFont val="宋体"/>
        <family val="0"/>
      </rPr>
      <t>文化体育与传媒支出</t>
    </r>
  </si>
  <si>
    <r>
      <t xml:space="preserve">208 </t>
    </r>
    <r>
      <rPr>
        <sz val="14"/>
        <rFont val="宋体"/>
        <family val="0"/>
      </rPr>
      <t>社会保障和就业支出</t>
    </r>
  </si>
  <si>
    <t>一、上级专款支出1450万元。其中：1.移民补助234万元、2. 基础设施建设和经济发展1216万元。</t>
  </si>
  <si>
    <r>
      <t xml:space="preserve">212 </t>
    </r>
    <r>
      <rPr>
        <sz val="14"/>
        <rFont val="宋体"/>
        <family val="0"/>
      </rPr>
      <t>城乡社区支出</t>
    </r>
  </si>
  <si>
    <t xml:space="preserve">  其中：1.征地和拆迁补偿支出3951万元、2.土地开发支出11964万元、3.城市建设支出4402万元、4.农村基础设施建设支出797万元、5. 补助被征地农民支出60万元、6.其他国有土地使用权出让收入安排的支出4326万元、7.城市公共设施393万元、8. 城市环境卫生1441万元、9. 污水处理设施建设和运营332万元、10.代征污水处理手续费19万元。</t>
  </si>
  <si>
    <r>
      <t xml:space="preserve">213 </t>
    </r>
    <r>
      <rPr>
        <sz val="14"/>
        <rFont val="宋体"/>
        <family val="0"/>
      </rPr>
      <t>农林水支出</t>
    </r>
  </si>
  <si>
    <t>专款支出1508万元，其中：1.大中型水库库区基础设施建设和经济发展1503万元、2.地方重大水利工程建设5万元。</t>
  </si>
  <si>
    <t>229.其他支出</t>
  </si>
  <si>
    <t>其中：1. 其他地方自行试点项目收益专项债券收入安排的支出15000万元（融安县城东圩水厂至浮石镇水厂输水工程5000万元、融安县人民医院内科住院综合楼项目5000万元、融安县人民医院外科住院综合楼建设项目5000万元）、2. 彩票公益金安排的支出492万元。</t>
  </si>
  <si>
    <t>232.债务付息支出</t>
  </si>
  <si>
    <t>1.国有土地使用权出让金债务付息支出61万元、2.土地储备专项债券付息支出192万元、3. 棚户区改造专项债券付息支出167万元、4.    其他地方自行试点项目收益专项债券付息支出1820万元。</t>
  </si>
  <si>
    <t>233.债务发行费用支出</t>
  </si>
  <si>
    <t xml:space="preserve">      其他地方自行试点项目收益专项债券发行费用支出22万元</t>
  </si>
  <si>
    <t>抗疫特别国债安排的支出</t>
  </si>
  <si>
    <r>
      <t xml:space="preserve">附件6 </t>
    </r>
    <r>
      <rPr>
        <sz val="18"/>
        <rFont val="黑体"/>
        <family val="0"/>
      </rPr>
      <t xml:space="preserve">                                 </t>
    </r>
  </si>
  <si>
    <r>
      <t>2021</t>
    </r>
    <r>
      <rPr>
        <sz val="22"/>
        <color indexed="8"/>
        <rFont val="方正小标宋简体"/>
        <family val="0"/>
      </rPr>
      <t>国有资本经营收支总表</t>
    </r>
  </si>
  <si>
    <t>收      入</t>
  </si>
  <si>
    <r>
      <t>支</t>
    </r>
    <r>
      <rPr>
        <sz val="12"/>
        <rFont val="Times New Roman"/>
        <family val="0"/>
      </rPr>
      <t xml:space="preserve">          </t>
    </r>
    <r>
      <rPr>
        <sz val="12"/>
        <color indexed="8"/>
        <rFont val="宋体"/>
        <family val="0"/>
      </rPr>
      <t>出</t>
    </r>
  </si>
  <si>
    <r>
      <t>项</t>
    </r>
    <r>
      <rPr>
        <sz val="12"/>
        <rFont val="Times New Roman"/>
        <family val="0"/>
      </rPr>
      <t xml:space="preserve">        </t>
    </r>
    <r>
      <rPr>
        <sz val="12"/>
        <color indexed="8"/>
        <rFont val="宋体"/>
        <family val="0"/>
      </rPr>
      <t>目</t>
    </r>
  </si>
  <si>
    <t>行次</t>
  </si>
  <si>
    <t>2021年收入</t>
  </si>
  <si>
    <t>2021年支出</t>
  </si>
  <si>
    <t>栏次</t>
  </si>
  <si>
    <t>一、利润收入</t>
  </si>
  <si>
    <t>一、三供一业补助支出</t>
  </si>
  <si>
    <t>二、股利、股息收入</t>
  </si>
  <si>
    <t>二、国有企业资本金注入</t>
  </si>
  <si>
    <t>三、产权转让收入</t>
  </si>
  <si>
    <t>三、国有企业政策性补贴</t>
  </si>
  <si>
    <t>四、清算收入</t>
  </si>
  <si>
    <t>四、金融国有资本经营预算支出</t>
  </si>
  <si>
    <t>五、国有资本经营预算转移支付补助收入</t>
  </si>
  <si>
    <t>五、调出资金</t>
  </si>
  <si>
    <t>六、 其他国有资本经营预算企业利润收入</t>
  </si>
  <si>
    <t>六、国有企业退休人员社会化管理补助支出</t>
  </si>
  <si>
    <t>七、其他国有资本经营预算支出</t>
  </si>
  <si>
    <t>本年收入合计</t>
  </si>
  <si>
    <t>本年支出合计</t>
  </si>
  <si>
    <r>
      <t>收</t>
    </r>
    <r>
      <rPr>
        <sz val="14"/>
        <rFont val="Times New Roman"/>
        <family val="0"/>
      </rPr>
      <t xml:space="preserve"> </t>
    </r>
    <r>
      <rPr>
        <sz val="14"/>
        <rFont val="宋体"/>
        <family val="0"/>
      </rPr>
      <t>入</t>
    </r>
    <r>
      <rPr>
        <sz val="14"/>
        <rFont val="Times New Roman"/>
        <family val="0"/>
      </rPr>
      <t xml:space="preserve"> </t>
    </r>
    <r>
      <rPr>
        <sz val="14"/>
        <rFont val="宋体"/>
        <family val="0"/>
      </rPr>
      <t>总</t>
    </r>
    <r>
      <rPr>
        <sz val="14"/>
        <rFont val="Times New Roman"/>
        <family val="0"/>
      </rPr>
      <t xml:space="preserve"> </t>
    </r>
    <r>
      <rPr>
        <sz val="14"/>
        <rFont val="宋体"/>
        <family val="0"/>
      </rPr>
      <t>计</t>
    </r>
  </si>
  <si>
    <r>
      <t>支</t>
    </r>
    <r>
      <rPr>
        <sz val="14"/>
        <rFont val="Times New Roman"/>
        <family val="0"/>
      </rPr>
      <t xml:space="preserve"> </t>
    </r>
    <r>
      <rPr>
        <sz val="14"/>
        <rFont val="宋体"/>
        <family val="0"/>
      </rPr>
      <t>出</t>
    </r>
    <r>
      <rPr>
        <sz val="14"/>
        <rFont val="Times New Roman"/>
        <family val="0"/>
      </rPr>
      <t xml:space="preserve"> </t>
    </r>
    <r>
      <rPr>
        <sz val="14"/>
        <rFont val="宋体"/>
        <family val="0"/>
      </rPr>
      <t>总</t>
    </r>
    <r>
      <rPr>
        <sz val="14"/>
        <rFont val="Times New Roman"/>
        <family val="0"/>
      </rPr>
      <t xml:space="preserve"> </t>
    </r>
    <r>
      <rPr>
        <sz val="14"/>
        <rFont val="宋体"/>
        <family val="0"/>
      </rPr>
      <t>计</t>
    </r>
  </si>
  <si>
    <t>附件7</t>
  </si>
  <si>
    <t>融安县2021年政府新增债券资金安排使用表</t>
  </si>
  <si>
    <t>项目</t>
  </si>
  <si>
    <t>地方自行安排项目</t>
  </si>
  <si>
    <t>政府性基金预算支出功能分类科目</t>
  </si>
  <si>
    <t>合  计</t>
  </si>
  <si>
    <t>一、水库安全运行（一般债券）</t>
  </si>
  <si>
    <t>融安县小型水库安全运行</t>
  </si>
  <si>
    <t>二、交通基础设施（一般债券）</t>
  </si>
  <si>
    <t>融安县三坡至古板三级公路</t>
  </si>
  <si>
    <t>融安县长安至大坡公路项目</t>
  </si>
  <si>
    <t>三、再融资债券资金（一般债券）</t>
  </si>
  <si>
    <t>用于偿还到期地方政府债券本金</t>
  </si>
  <si>
    <t>四、社会事业（专项债券）</t>
  </si>
  <si>
    <t>融安县城东圩水厂至浮石镇水厂输水工程</t>
  </si>
  <si>
    <t>融安县人民医院内科住院综合楼项目</t>
  </si>
  <si>
    <t>融安县人民医院外科住院综合楼建设项目</t>
  </si>
  <si>
    <t>附件8</t>
  </si>
  <si>
    <t>2021年融安县债务限额和余额情况表</t>
  </si>
  <si>
    <t xml:space="preserve">融安县财政局编 </t>
  </si>
  <si>
    <t>项目名称</t>
  </si>
  <si>
    <t>年初债务余额</t>
  </si>
  <si>
    <t>期末债务余额</t>
  </si>
  <si>
    <t>年度限额</t>
  </si>
  <si>
    <t>限额使用比例（%）</t>
  </si>
  <si>
    <t>合计</t>
  </si>
  <si>
    <t>一般债务</t>
  </si>
  <si>
    <t>专项债务</t>
  </si>
  <si>
    <t>附件9</t>
  </si>
  <si>
    <t>融安县2022年财政收支预算总表</t>
  </si>
  <si>
    <r>
      <t>融安县财政局编</t>
    </r>
    <r>
      <rPr>
        <sz val="12"/>
        <rFont val="Times New Roman"/>
        <family val="0"/>
      </rPr>
      <t xml:space="preserve">                                                                                                                                                    </t>
    </r>
    <r>
      <rPr>
        <sz val="12"/>
        <rFont val="宋体"/>
        <family val="0"/>
      </rPr>
      <t>单位：万元</t>
    </r>
  </si>
  <si>
    <r>
      <t>预</t>
    </r>
    <r>
      <rPr>
        <b/>
        <sz val="14"/>
        <rFont val="Times New Roman"/>
        <family val="0"/>
      </rPr>
      <t xml:space="preserve">   </t>
    </r>
    <r>
      <rPr>
        <b/>
        <sz val="14"/>
        <rFont val="宋体"/>
        <family val="0"/>
      </rPr>
      <t>算</t>
    </r>
    <r>
      <rPr>
        <b/>
        <sz val="14"/>
        <rFont val="Times New Roman"/>
        <family val="0"/>
      </rPr>
      <t xml:space="preserve">   </t>
    </r>
    <r>
      <rPr>
        <b/>
        <sz val="14"/>
        <rFont val="宋体"/>
        <family val="0"/>
      </rPr>
      <t>科</t>
    </r>
    <r>
      <rPr>
        <b/>
        <sz val="14"/>
        <rFont val="Times New Roman"/>
        <family val="0"/>
      </rPr>
      <t xml:space="preserve">   </t>
    </r>
    <r>
      <rPr>
        <b/>
        <sz val="14"/>
        <rFont val="宋体"/>
        <family val="0"/>
      </rPr>
      <t>目</t>
    </r>
  </si>
  <si>
    <r>
      <t>2022</t>
    </r>
    <r>
      <rPr>
        <b/>
        <sz val="14"/>
        <rFont val="宋体"/>
        <family val="0"/>
      </rPr>
      <t>年预算收入</t>
    </r>
  </si>
  <si>
    <r>
      <t>2022</t>
    </r>
    <r>
      <rPr>
        <b/>
        <sz val="14"/>
        <rFont val="宋体"/>
        <family val="0"/>
      </rPr>
      <t>年预算支出</t>
    </r>
  </si>
  <si>
    <t>增值税</t>
  </si>
  <si>
    <t>二、国防支出</t>
  </si>
  <si>
    <t>三、公共安全支出</t>
  </si>
  <si>
    <t>四、教育支出</t>
  </si>
  <si>
    <t>城市维护建设税</t>
  </si>
  <si>
    <t>五、科学技术支出</t>
  </si>
  <si>
    <t>房产税</t>
  </si>
  <si>
    <t>六、文化旅游体育与传媒支出</t>
  </si>
  <si>
    <t>印花税</t>
  </si>
  <si>
    <t>七、社会保障和就业支出</t>
  </si>
  <si>
    <t>城镇土地使用税</t>
  </si>
  <si>
    <t>八、卫生健康支出</t>
  </si>
  <si>
    <t>土地增值税</t>
  </si>
  <si>
    <t>九、节能环保支出</t>
  </si>
  <si>
    <t>十、城乡社区支出</t>
  </si>
  <si>
    <t>十一、农林水支出</t>
  </si>
  <si>
    <t>十二、交通运输支出</t>
  </si>
  <si>
    <t>十三、资源勘探工业信息等支出</t>
  </si>
  <si>
    <r>
      <t>国有资源（产</t>
    </r>
    <r>
      <rPr>
        <sz val="12"/>
        <rFont val="Times New Roman"/>
        <family val="0"/>
      </rPr>
      <t>)</t>
    </r>
    <r>
      <rPr>
        <sz val="12"/>
        <color indexed="8"/>
        <rFont val="宋体"/>
        <family val="0"/>
      </rPr>
      <t>有偿使用收入</t>
    </r>
  </si>
  <si>
    <t>十四、商业服务业等支出</t>
  </si>
  <si>
    <t>行政性收费收入</t>
  </si>
  <si>
    <t>十五、自然资源海洋气象等支出</t>
  </si>
  <si>
    <t>罚没收入</t>
  </si>
  <si>
    <t>十六、住房保障支出</t>
  </si>
  <si>
    <t>专项收入</t>
  </si>
  <si>
    <t>十七、粮油物资储备支出</t>
  </si>
  <si>
    <t>教育附加</t>
  </si>
  <si>
    <t>十八、灾害防治及应急管理支出</t>
  </si>
  <si>
    <r>
      <t xml:space="preserve">       </t>
    </r>
    <r>
      <rPr>
        <sz val="12"/>
        <rFont val="宋体"/>
        <family val="0"/>
      </rPr>
      <t>地</t>
    </r>
    <r>
      <rPr>
        <sz val="12"/>
        <color indexed="8"/>
        <rFont val="宋体"/>
        <family val="0"/>
      </rPr>
      <t>方教育附加收入</t>
    </r>
  </si>
  <si>
    <t>十九、预备费</t>
  </si>
  <si>
    <t>残疾人就业保障金</t>
  </si>
  <si>
    <t>二十、其他支出</t>
  </si>
  <si>
    <t xml:space="preserve">    水利建设专项收入</t>
  </si>
  <si>
    <t>二十一、金融支出</t>
  </si>
  <si>
    <t>二十二、地地方政府一般债券付息</t>
  </si>
  <si>
    <t>政府住房基金收入</t>
  </si>
  <si>
    <t>二十三、地方政府一般债券发行费</t>
  </si>
  <si>
    <t>捐赠收入</t>
  </si>
  <si>
    <t>其他收入</t>
  </si>
  <si>
    <r>
      <t xml:space="preserve">   </t>
    </r>
    <r>
      <rPr>
        <b/>
        <sz val="12"/>
        <rFont val="宋体"/>
        <family val="0"/>
      </rPr>
      <t>返还性收入</t>
    </r>
  </si>
  <si>
    <r>
      <t>增值税和消费税税收返还收入</t>
    </r>
    <r>
      <rPr>
        <sz val="12"/>
        <rFont val="Times New Roman"/>
        <family val="0"/>
      </rPr>
      <t xml:space="preserve"> </t>
    </r>
  </si>
  <si>
    <t>公共财政预算支出合计</t>
  </si>
  <si>
    <r>
      <t>上</t>
    </r>
    <r>
      <rPr>
        <b/>
        <sz val="12"/>
        <rFont val="Times New Roman"/>
        <family val="0"/>
      </rPr>
      <t xml:space="preserve"> </t>
    </r>
    <r>
      <rPr>
        <b/>
        <sz val="12"/>
        <rFont val="宋体"/>
        <family val="0"/>
      </rPr>
      <t>解</t>
    </r>
    <r>
      <rPr>
        <b/>
        <sz val="12"/>
        <rFont val="Times New Roman"/>
        <family val="0"/>
      </rPr>
      <t xml:space="preserve"> </t>
    </r>
    <r>
      <rPr>
        <b/>
        <sz val="12"/>
        <rFont val="宋体"/>
        <family val="0"/>
      </rPr>
      <t>上</t>
    </r>
    <r>
      <rPr>
        <b/>
        <sz val="12"/>
        <rFont val="Times New Roman"/>
        <family val="0"/>
      </rPr>
      <t xml:space="preserve"> </t>
    </r>
    <r>
      <rPr>
        <b/>
        <sz val="12"/>
        <rFont val="宋体"/>
        <family val="0"/>
      </rPr>
      <t>级</t>
    </r>
    <r>
      <rPr>
        <b/>
        <sz val="12"/>
        <rFont val="Times New Roman"/>
        <family val="0"/>
      </rPr>
      <t xml:space="preserve"> </t>
    </r>
    <r>
      <rPr>
        <b/>
        <sz val="12"/>
        <rFont val="宋体"/>
        <family val="0"/>
      </rPr>
      <t>支</t>
    </r>
    <r>
      <rPr>
        <b/>
        <sz val="12"/>
        <rFont val="Times New Roman"/>
        <family val="0"/>
      </rPr>
      <t xml:space="preserve"> </t>
    </r>
    <r>
      <rPr>
        <b/>
        <sz val="12"/>
        <rFont val="宋体"/>
        <family val="0"/>
      </rPr>
      <t>出</t>
    </r>
    <r>
      <rPr>
        <b/>
        <sz val="12"/>
        <rFont val="Times New Roman"/>
        <family val="0"/>
      </rPr>
      <t xml:space="preserve"> </t>
    </r>
  </si>
  <si>
    <r>
      <t xml:space="preserve">  </t>
    </r>
    <r>
      <rPr>
        <b/>
        <sz val="12"/>
        <rFont val="宋体"/>
        <family val="0"/>
      </rPr>
      <t>体制上解支出</t>
    </r>
  </si>
  <si>
    <r>
      <t xml:space="preserve">     </t>
    </r>
    <r>
      <rPr>
        <sz val="12"/>
        <color indexed="8"/>
        <rFont val="宋体"/>
        <family val="0"/>
      </rPr>
      <t>出口退税专项上解支出</t>
    </r>
  </si>
  <si>
    <r>
      <t xml:space="preserve">   </t>
    </r>
    <r>
      <rPr>
        <b/>
        <sz val="12"/>
        <rFont val="宋体"/>
        <family val="0"/>
      </rPr>
      <t>一般性转移支付收入</t>
    </r>
  </si>
  <si>
    <t>国地税合并改革税务经费上解基数</t>
  </si>
  <si>
    <t>体制补助收入</t>
  </si>
  <si>
    <r>
      <t xml:space="preserve">  </t>
    </r>
    <r>
      <rPr>
        <b/>
        <sz val="12"/>
        <rFont val="宋体"/>
        <family val="0"/>
      </rPr>
      <t>专项上解支出</t>
    </r>
  </si>
  <si>
    <r>
      <t xml:space="preserve">     </t>
    </r>
    <r>
      <rPr>
        <sz val="12"/>
        <color indexed="8"/>
        <rFont val="宋体"/>
        <family val="0"/>
      </rPr>
      <t>定额上解</t>
    </r>
  </si>
  <si>
    <r>
      <t xml:space="preserve">     </t>
    </r>
    <r>
      <rPr>
        <sz val="12"/>
        <color indexed="8"/>
        <rFont val="宋体"/>
        <family val="0"/>
      </rPr>
      <t>集中城建税上解</t>
    </r>
  </si>
  <si>
    <t>农村税费改革补助收入</t>
  </si>
  <si>
    <r>
      <t xml:space="preserve">     </t>
    </r>
    <r>
      <rPr>
        <sz val="12"/>
        <color indexed="8"/>
        <rFont val="宋体"/>
        <family val="0"/>
      </rPr>
      <t>粮食风险基金上解</t>
    </r>
  </si>
  <si>
    <t>定额结算补助</t>
  </si>
  <si>
    <t xml:space="preserve"> 上解两院及环保部门支出（检察院726、法院1002、税务86、环保146）</t>
  </si>
  <si>
    <t>调整工资转移支付补助收入</t>
  </si>
  <si>
    <t>财政事权和支出责任划分基数上解</t>
  </si>
  <si>
    <r>
      <t>2</t>
    </r>
    <r>
      <rPr>
        <sz val="12"/>
        <color indexed="8"/>
        <rFont val="宋体"/>
        <family val="0"/>
      </rPr>
      <t>014年艰苦边远地区津贴补助</t>
    </r>
  </si>
  <si>
    <t>义务教育绩效性转移支付</t>
  </si>
  <si>
    <t>市县工商及质监部门下划基数</t>
  </si>
  <si>
    <t>自治区交通运输厅所属112个公路路政执法支队经费基数下划</t>
  </si>
  <si>
    <t>原泗顶铅锌矿移交补助基数</t>
  </si>
  <si>
    <t>公共卫生和基层医疗卫生事业单位绩效补助</t>
  </si>
  <si>
    <t>重点生态功能区转移支付资金</t>
  </si>
  <si>
    <t>提高村干工资补助收入</t>
  </si>
  <si>
    <t>退耕还林减收转移支付补助</t>
  </si>
  <si>
    <t>国有企业职教幼教退休教师待遇补助资金</t>
  </si>
  <si>
    <t>市级承担直管县配套资金基数补助</t>
  </si>
  <si>
    <t>文化旅游体育与传媒共同财政事权转移支付收入</t>
  </si>
  <si>
    <t>革命老区及民族和边境地区转移支付收入</t>
  </si>
  <si>
    <t>社会保障和就业共同财权事权转移支付收入</t>
  </si>
  <si>
    <t>医疗卫生共同财政事权转移支付收入</t>
  </si>
  <si>
    <t>巩固脱贫衔接乡村振兴</t>
  </si>
  <si>
    <t>专项转移支付收入</t>
  </si>
  <si>
    <t>上年结余结转</t>
  </si>
  <si>
    <r>
      <t>收</t>
    </r>
    <r>
      <rPr>
        <b/>
        <sz val="14"/>
        <rFont val="Times New Roman"/>
        <family val="0"/>
      </rPr>
      <t xml:space="preserve"> </t>
    </r>
    <r>
      <rPr>
        <b/>
        <sz val="14"/>
        <rFont val="宋体"/>
        <family val="0"/>
      </rPr>
      <t>入</t>
    </r>
    <r>
      <rPr>
        <b/>
        <sz val="14"/>
        <rFont val="Times New Roman"/>
        <family val="0"/>
      </rPr>
      <t xml:space="preserve"> </t>
    </r>
    <r>
      <rPr>
        <b/>
        <sz val="14"/>
        <rFont val="宋体"/>
        <family val="0"/>
      </rPr>
      <t>总</t>
    </r>
    <r>
      <rPr>
        <b/>
        <sz val="14"/>
        <rFont val="Times New Roman"/>
        <family val="0"/>
      </rPr>
      <t xml:space="preserve"> </t>
    </r>
    <r>
      <rPr>
        <b/>
        <sz val="14"/>
        <rFont val="宋体"/>
        <family val="0"/>
      </rPr>
      <t>计</t>
    </r>
  </si>
  <si>
    <t xml:space="preserve">附件10 </t>
  </si>
  <si>
    <t>融安县2022年公共财政预算支出情况表</t>
  </si>
  <si>
    <t>2021预算数</t>
  </si>
  <si>
    <t>2022预算数</t>
  </si>
  <si>
    <t>支    出    方    向</t>
  </si>
  <si>
    <t>基本支出包括：人员工资、公用经费、对个人和家庭补助等刚性支出</t>
  </si>
  <si>
    <t>201 一般公共
服务支出</t>
  </si>
  <si>
    <r>
      <t xml:space="preserve">  一、 基本支出：11777万元。</t>
    </r>
    <r>
      <rPr>
        <sz val="12"/>
        <color indexed="8"/>
        <rFont val="宋体"/>
        <family val="0"/>
      </rPr>
      <t xml:space="preserve">其中：1.行政事业人员工资7407万元、2.聘用人员工资642万元、3.物业补贴228万元、4.公务运转经费1465万元、5.工会经费198万元、6.车改补贴867万元、7.关工委补助17万元、8.机关公务通讯补贴137万元、9.伙食补助470万元、10.住房公积金6万元 11.工伤保险22万元 12.失业保险22万元 13.聘请人员社会缴费234万元 14.两新党建组织员绩效奖及各种补贴54万元 15.全县退休党支部书记补助8万元    </t>
    </r>
    <r>
      <rPr>
        <b/>
        <sz val="12"/>
        <color indexed="8"/>
        <rFont val="宋体"/>
        <family val="0"/>
      </rPr>
      <t>二、项目支出：4376万元</t>
    </r>
    <r>
      <rPr>
        <sz val="12"/>
        <color indexed="8"/>
        <rFont val="宋体"/>
        <family val="0"/>
      </rPr>
      <t>，其中：1.融安县委员会办公室经费70万元，主要为县领导联系经费12万元、机要系统维护13万元；2.融安县人民政府办公室经费150万元，主要为政府视频会议系统租用费14万元、融安县电子政务外网网络租用服务和维护94万元、县领导联系乡镇工作经费21万元；3.人民代表大会常务委员会办公室295万元，主要为2022年融安县乡人大代表活动经费121万元、融安县十八届人大二次会议议案办理经费100万元、融安县十八届人民代表大会第二次会议经费35万元；4.政治协商会议融安县委员会办公室222万元，主要为政协提案经费100万元、智慧政协平台20万元、处级领导联系乡镇项目活动经费18万元：5.中国共产党融安县委员会组织部经费911万元，主要为“全县党员活动经费126万元、县派驻村第一书记、工作队员和软弱涣散村第一书记驻村伙食补401万元；6.融安县委员会宣传部经费182万元，主要为融媒体经费90万元、党教办工作经费30万元、正版软件费用30万元；7.融安县监察委员会255万元，主要为纪委办公大院修缮项目90万元、廉政示范基地建设项目30万元、留置案件工作经30万元；8.融安县委员会统一战线工作部经费12万元，主要为“广西统一战线讲习所”设备租赁和宽带月租费12万元、非公有制经济工作经费2万元；9.融安县委员会政法委员会129万元，主要为扫黑除恶专项工作经费20万元、严重精神障碍患者监护责任以奖代补经费项20万元、维护社会稳定工作项目23万元、社会治安综合治理项目22万元；10.融安县机关后勤服务中心123万元，主要为公共区域水电费10万元、公车平台运维费19万元、融安县商务楼升旗台建设经费15万元；11.投资促进中心经费5万元，为招商引资推介、宣传视频制作5万元；12.融安县审计局16万元，主要为审计业务经费办公费10万元；13.融安县财政局692万元，主要为一事一议项目工作经费150万元、财政评审委托第三方中介评审费450万元；14.融安县统计局经费53万元，主要为城乡一体化统计抽样调查26万元、乡村统计员岗位补贴6万元、住户调查大样本轮10万元；15.融安县总工会7万元，主要为各级劳模荣誉津贴7万元；16.融安县行政审批局85万元，主要为外勘专家评审费15万元、免费刻制公章20万元、电费8万元、购置窗口工作人员工作服9万元；17.融安县档案馆经费4万元，主要为档案查阅利用耗材费3万元、档案库房消毒杀虫药经费1万元；18.融安县发展和改革局18万元，主要为发展和改革局会议费5万元、融安县2022年以工代赈示范工程4万元、融安县2021年岩溶地区石漠化综合治理工程3万元；19.中国共产主义青年团融安县委员会62万元，主要为2022年西部计划项目42万元、五四系列活动经费8万元；20.中共融安县委员会融安县人民政府督查和绩效考评办公室8万元，主要为系统维护费6万元；21.融安县妇女联合会经费11万元，主要为妇女儿童发展专项经费3万元、县人民政府妇儿工委办业务工作经费3万元；22.融安县归国华侨联合会经费2万元，主要为春节慰问归侨侨眷经费2万元；23.史志办公室26万元，主要为《融安年鉴2022》公开出版18万元；24.融安县人民政府信访局10万元，主信访联席办经费10万元；25.中国共产党融安县委员会直属机关工作委员会2万元，主要为七一活动经费2万元；26.融安县工商业联合会2万元，主要为工商联换届经费2万元；27.融安县接待服务中心212万元，主要为接待费200万元；28.融安县委员会机构编制委员会办公室13万元，主要为党政机关及事业单位改革工作经费5万元、全县机关事业单位政务和公益域名4万元；29.融安县市场监督管理局经费83万元，主要为融安县质量服务“一站式”服务站建设项目20万元、制式服装和标志采购34万元、广西华融达计量质量检验检测有限公司2022年计量器具强制检定、计量标准依法校准和量值传递经费20万元；30.12个乡镇经费为540万元，主要为乡村振兴及扶贫工作经费及扶贫站信息员经费266万元、预防青少年犯罪经费24万元、征兵经费42万元、基层团委工作经费22万元、综治普法经费20万元；31.税务经费165万元，主要为税务局人员经费165万元。</t>
    </r>
    <r>
      <rPr>
        <b/>
        <sz val="12"/>
        <color indexed="8"/>
        <rFont val="宋体"/>
        <family val="0"/>
      </rPr>
      <t>三、专款支出35万元</t>
    </r>
    <r>
      <rPr>
        <sz val="12"/>
        <color indexed="8"/>
        <rFont val="宋体"/>
        <family val="0"/>
      </rPr>
      <t xml:space="preserve">，主要为1.少数民族发展资金27万元 2.扫黑除恶专项斗争等工作补助经费8万元                                                                                 </t>
    </r>
  </si>
  <si>
    <r>
      <t xml:space="preserve">203 </t>
    </r>
    <r>
      <rPr>
        <b/>
        <sz val="12"/>
        <rFont val="宋体"/>
        <family val="0"/>
      </rPr>
      <t>国防支出</t>
    </r>
  </si>
  <si>
    <r>
      <t>一、基本支出74万元</t>
    </r>
    <r>
      <rPr>
        <sz val="12"/>
        <color indexed="8"/>
        <rFont val="宋体"/>
        <family val="0"/>
      </rPr>
      <t>。其中：1.事业人员工资58万元；2.在职物业补贴2万元；3.定额公用经费8万元；4.工会经费2万元；5.伙食补助4万元；</t>
    </r>
    <r>
      <rPr>
        <b/>
        <sz val="12"/>
        <color indexed="8"/>
        <rFont val="宋体"/>
        <family val="0"/>
      </rPr>
      <t>二、项目支出175万元</t>
    </r>
    <r>
      <rPr>
        <sz val="12"/>
        <color indexed="8"/>
        <rFont val="宋体"/>
        <family val="0"/>
      </rPr>
      <t>。融安县民兵训练基地经费175万元，主要为：征兵及国防保障经费175万元。</t>
    </r>
    <r>
      <rPr>
        <b/>
        <sz val="12"/>
        <color indexed="8"/>
        <rFont val="宋体"/>
        <family val="0"/>
      </rPr>
      <t>三、专款支出37万元</t>
    </r>
    <r>
      <rPr>
        <sz val="12"/>
        <color indexed="8"/>
        <rFont val="宋体"/>
        <family val="0"/>
      </rPr>
      <t>。主要为民兵补助经费37万元。</t>
    </r>
  </si>
  <si>
    <r>
      <t xml:space="preserve">204 </t>
    </r>
    <r>
      <rPr>
        <b/>
        <sz val="12"/>
        <rFont val="宋体"/>
        <family val="0"/>
      </rPr>
      <t>公共安全支出</t>
    </r>
  </si>
  <si>
    <r>
      <t>一、基本支出 4874万元</t>
    </r>
    <r>
      <rPr>
        <sz val="12"/>
        <color indexed="8"/>
        <rFont val="宋体"/>
        <family val="0"/>
      </rPr>
      <t>。其中;1.行政事业人员工资2825万元；2.事业人员工资12万元；3.聘请人员工资759万元；4.日常公用经费266万元；5.工会经费58万元；6.车改补贴290万元；7.通讯补贴47万元；8.伙食补助126万元；9.物业补助79万元；10.工伤保险9万元 11.失业保险7万元 12.离退休费支出74万元 13.聘请人员社会缴费324万元 。</t>
    </r>
    <r>
      <rPr>
        <b/>
        <sz val="12"/>
        <color indexed="8"/>
        <rFont val="宋体"/>
        <family val="0"/>
      </rPr>
      <t>二、项目支出1488万元</t>
    </r>
    <r>
      <rPr>
        <sz val="12"/>
        <color indexed="8"/>
        <rFont val="宋体"/>
        <family val="0"/>
      </rPr>
      <t>。其中1.县公安局工作经费1167万元，主要为监管场所医护人员补贴经费58万元，办案业务经费补充365万元、融安县看守所经费150万元、户政出入境工本费支出100万元、强制戒毒所经费55万元、民警加班补助209万元；2.融安县人民法院44万元，主要为公用经费44万元；3.县司法局工作经费33万元，主要为人民调解案件补贴15万元、工作经费15万元；4.县公安局交通管理大队工作经费215万元，主要为车管业务经费61万元，民警加班费21万元、创建平安畅通县区经费28万元、专用网络运行维护费19万元、公务用车运行维护费16万元、交通事故处理经费50万元；4.武警经费30万元。</t>
    </r>
  </si>
  <si>
    <r>
      <t xml:space="preserve">205 </t>
    </r>
    <r>
      <rPr>
        <b/>
        <sz val="12"/>
        <rFont val="宋体"/>
        <family val="0"/>
      </rPr>
      <t>教育支出</t>
    </r>
  </si>
  <si>
    <r>
      <t>一、基本支出 31173 万元</t>
    </r>
    <r>
      <rPr>
        <sz val="12"/>
        <color indexed="8"/>
        <rFont val="宋体"/>
        <family val="0"/>
      </rPr>
      <t xml:space="preserve">。其中;1.行政事业人员工资17127万元、2.机关养老保险缴费3479万元、3.行政单位医疗8万元、4.事业单位医疗1706万元、5.失业保险108万元、6.工伤保险补助43万元、7.公务员医疗12万元、8.职业年金缴费补助1701万元、9.聘请人员工资899万元、10.聘请人员社会缴费217万元、11.公积金2609万元、12.物业补贴495万元、13.日常公用经费409万元、14.工会经费435万元、15.生均经费650万元、16.公务交通补贴16万元、17.通讯补贴3万元、18.伙食补助972万元、19.遗嘱生活补助274万元、20.离退休费支出10万元。 </t>
    </r>
    <r>
      <rPr>
        <b/>
        <sz val="12"/>
        <color indexed="8"/>
        <rFont val="宋体"/>
        <family val="0"/>
      </rPr>
      <t>二、项目支出5708万元</t>
    </r>
    <r>
      <rPr>
        <sz val="12"/>
        <color indexed="8"/>
        <rFont val="宋体"/>
        <family val="0"/>
      </rPr>
      <t>，1.县人民政府教育局经费4746万元，主要为保安经费632万元，乡村教师生活补助、租房补助县配200万元，农村税费改革转移支付2017年教学设备采购经费300万元；2019年--2021年建设项目审计后需要支付结算工程资金432万元，2020-2022年建设项目需要县级安排缺口资金444万元，2020年长安小学、遂融小学设备采购款784万元，公建民营幼儿园回收政府补贴民办幼儿园经费182万元，教育局大门、会议室建设及设备购置80万元，全县各中小学办理不动产证需要支付的土地测绘费和新建学校征地测绘费180万元，教师公寓30套装修费150万元，教师培训费万元，学生上下学交通补助经费261万元、公办幼儿园生均公用经费193万元、雅瑶、大坡籍等学生上下学交通补助经费214万元、原雅瑶中学、大坡中学、长安镇第二中、大乐小学、新安小学、隘面小学农村校籍进县城就读义务教育学生营养午餐膳食补助205万元、教育业务及两基工作经费65万元；2.县教研室工作经费110万元，主要为普通高考、成人高考、高中学业水平考试、初中毕业升学考试报名考试费100万元；3.融安县学生资助管理中心151万元，主要为县贫困大学新生入学补助县级配套48万元、义务教育阶段家庭经济困难学生生活费补助县级配套40万元、普通高中国家助学金县级配套资金28万元；4.融安县高级中学188万元，主要为教育费附加及培训费148万元、教学业务经费40万元；5.融安县第二中学87万元，主要为培训费59万元、教学业务经费28万元6.县乡镇幼儿园经费426万元，主要为乡镇幼儿园学前教育免保教费366万元、县实验幼儿园维修费60万元。</t>
    </r>
    <r>
      <rPr>
        <b/>
        <sz val="12"/>
        <color indexed="8"/>
        <rFont val="宋体"/>
        <family val="0"/>
      </rPr>
      <t>三、专款支出9482万元</t>
    </r>
    <r>
      <rPr>
        <sz val="12"/>
        <color indexed="8"/>
        <rFont val="宋体"/>
        <family val="0"/>
      </rPr>
      <t>。主要为1.普通高中国家助学金和免学杂费补助704万元 2.家庭经济困难大学新生入学补助9万元 3.学校标准化建设补助资金889万元 4.城乡义务教育中央补助经费4400万元 5.城乡义务教育自治区补助经费774万元 6.融安县特殊教育学校资源中心项目10万元 7.支持学前教育发展中央和自治区资金570万元 8.教育强国推进工程中央基建投资752万元 9.教育费附加安排的支出1414万元。</t>
    </r>
  </si>
  <si>
    <r>
      <t xml:space="preserve">206 </t>
    </r>
    <r>
      <rPr>
        <b/>
        <sz val="12"/>
        <rFont val="宋体"/>
        <family val="0"/>
      </rPr>
      <t>科学技术支出</t>
    </r>
  </si>
  <si>
    <r>
      <t>一、基本支出  46 万元</t>
    </r>
    <r>
      <rPr>
        <sz val="12"/>
        <color indexed="8"/>
        <rFont val="宋体"/>
        <family val="0"/>
      </rPr>
      <t>。其中;1.行政事业人员工资33万元、2.物业补贴1万元、3.日常公用经费4万元、4.工会经费1万元、5.公务交通补贴4万元、6.机关公务移动通讯补贴1万元、7.机关事业单位伙食补助2万元.</t>
    </r>
    <r>
      <rPr>
        <b/>
        <sz val="12"/>
        <color indexed="8"/>
        <rFont val="宋体"/>
        <family val="0"/>
      </rPr>
      <t>二、项目支出45万元</t>
    </r>
    <r>
      <rPr>
        <sz val="12"/>
        <color indexed="8"/>
        <rFont val="宋体"/>
        <family val="0"/>
      </rPr>
      <t>，1.融安县科技工贸和信息化局30万元，为重大科技成果转化奖补30万元、2.融安县科学技术协会经费15万元，主要为科普经费8万元、青少年车模航模建模竞赛5万元。</t>
    </r>
    <r>
      <rPr>
        <b/>
        <sz val="12"/>
        <color indexed="8"/>
        <rFont val="宋体"/>
        <family val="0"/>
      </rPr>
      <t>三、专款支出20万元，</t>
    </r>
    <r>
      <rPr>
        <sz val="12"/>
        <color indexed="8"/>
        <rFont val="宋体"/>
        <family val="0"/>
      </rPr>
      <t>主要为：1.广西特色作物试验站补助资金10万元，2.农科院市县合作类项目经费1万元，3.层科普行动计划和广西科普惠农兴村计划资金9万元，</t>
    </r>
  </si>
  <si>
    <r>
      <t xml:space="preserve">207 </t>
    </r>
    <r>
      <rPr>
        <b/>
        <sz val="12"/>
        <rFont val="宋体"/>
        <family val="0"/>
      </rPr>
      <t>文化旅游体育与传媒支出</t>
    </r>
  </si>
  <si>
    <r>
      <t>一、基本支出 756万元。</t>
    </r>
    <r>
      <rPr>
        <sz val="12"/>
        <color indexed="8"/>
        <rFont val="宋体"/>
        <family val="0"/>
      </rPr>
      <t>其中;1.行政事业人员工资555万元、2.聘请人员工资14万元、3.物业补贴17万元、4.日常公用经费84万元、5.工会经费14万元、6.公务交通补贴21万元、7.机关公务移动通讯补贴3万元、8.伙食补助36万元；9.工伤保险1万元 10.失业保险3万元 11.聘请人员社会缴费8万元、</t>
    </r>
    <r>
      <rPr>
        <b/>
        <sz val="12"/>
        <color indexed="8"/>
        <rFont val="宋体"/>
        <family val="0"/>
      </rPr>
      <t>二、项目支出66万元</t>
    </r>
    <r>
      <rPr>
        <sz val="12"/>
        <color indexed="8"/>
        <rFont val="宋体"/>
        <family val="0"/>
      </rPr>
      <t>，其中：1.融安县文化体育广电和旅游局52万元，主要为文体中心水电费20万元、体育馆日常运行维护费10万元、红七军战长安纪念馆管理费10万元；2.融安县文学艺术界联合会14万元，主要为出版经费11万元。</t>
    </r>
    <r>
      <rPr>
        <b/>
        <sz val="12"/>
        <color indexed="8"/>
        <rFont val="宋体"/>
        <family val="0"/>
      </rPr>
      <t>三,专款支出562万元</t>
    </r>
    <r>
      <rPr>
        <sz val="12"/>
        <color indexed="8"/>
        <rFont val="宋体"/>
        <family val="0"/>
      </rPr>
      <t>，主要为：1.公共图书馆、美术馆、文化馆免费开放专项资金64万元 2.文化人才专项经费10万元 3.地方公共文化服务体系建设补助301万元,4.中央补助地方公共文化服务体系建设资金187万元。</t>
    </r>
  </si>
  <si>
    <r>
      <t xml:space="preserve">208 </t>
    </r>
    <r>
      <rPr>
        <b/>
        <sz val="12"/>
        <rFont val="宋体"/>
        <family val="0"/>
      </rPr>
      <t>社会保障和就业支出</t>
    </r>
  </si>
  <si>
    <r>
      <t>一、基本支出 12217万元</t>
    </r>
    <r>
      <rPr>
        <sz val="12"/>
        <color indexed="8"/>
        <rFont val="宋体"/>
        <family val="0"/>
      </rPr>
      <t>。其中;1.行政事业人员工资1023万元、2.机关养老保险缴费4066万元、3.工伤保险3万元、4.失业保险6万元；5.职业年金缴费补助2032万元、6.聘请人员工资89万元、7.聘请人员社会保险缴费47万元、8.离退休一次性生活补助2432万元、9.退休人员独生子女奖励281万元；10.物业补贴722万元、11.日常公用经费172万元、12.工会经费26万元、13.公务交通补贴86万元、14.机关公务移动通讯补贴13万元、15.机关事业单位伙食补助74万元、16.离退休费支出899万元、17.三支一扶补助73万元；18.遗嘱补助173万元.</t>
    </r>
    <r>
      <rPr>
        <b/>
        <sz val="12"/>
        <color indexed="8"/>
        <rFont val="宋体"/>
        <family val="0"/>
      </rPr>
      <t>二、项目支出14886万元</t>
    </r>
    <r>
      <rPr>
        <sz val="12"/>
        <color indexed="8"/>
        <rFont val="宋体"/>
        <family val="0"/>
      </rPr>
      <t>，1.融安县发展和改革局经费19万元，为发改局(原粮食局)离退休人员工资差额部分19万元；2.融安县交通事业发展中心4万元，为退休人员养老金补差4万元；3.民政局项目支出1379万元，主要包括行政区划调整设立街道前期筹备工作经费40万元、高龄补贴648万元、2022年度县级配套城市低保救助金145万元、2022年度县级配套城乡低保救助金的预算255万元、2022年度县级配套困难群众救助金240万元；4.融安县卫生健康局803万元，主要包括计划生育家庭城乡居民医疗保险缴费补助800万元；5.融安县人力资源和社会保障局130万元，主要包括2022年度"美丽广西.宜居乡村"服务惠民专项活动县级配套资金项目118万元；6.融安县就业服务中心71万元，主要包括乡村公益性岗位服务补贴及意外伤害险补贴61万元；7.融安县社会保险事业管理中心10814万元，主要包括机关事业单位基本养老保险基金收支缺口补助资金9100万元、2014年10月后机关事业单位退休人员职业年金实账缴费1075万元、城乡居民基本养老保险基础养老金县级补助457万元、城乡居民基本养老保险特定帮扶对象养老金补助135万元；8.融安军用供应站项目经费16万元，主要包括军供保障费用10万元、聘请厨师经费4万元；9.融安县残疾人联合会225万元，主要包括2重度残疾人城乡居民基本医疗保险经费147万元、残疾人自主就业创业扶持项目20万元、残疾儿童康复救助20万元；10.融安县医疗保障事业管理中心项目经费620万元，为城乡居民医疗保险特殊人员个人缴费财政补助620万元；11.融安县退役军人事务局559万元，主要为2022年现役军人优抚金374万元、重点优抚对象生活补助县级配套资金40万元、军转干部生活困难补助39万元、春节、八一慰问经费60万元；12.融安县水土保持监督管理站项目经费5万元，为2022年石门水库退休人员工资5万元；13.税务局经费140万元，主要为离退休人员经费82万元、社会保险缴费59万元；14.国家创业担保基金100万元。</t>
    </r>
    <r>
      <rPr>
        <b/>
        <sz val="12"/>
        <color indexed="8"/>
        <rFont val="宋体"/>
        <family val="0"/>
      </rPr>
      <t>三、专款支出18775万元</t>
    </r>
    <r>
      <rPr>
        <sz val="12"/>
        <color indexed="8"/>
        <rFont val="宋体"/>
        <family val="0"/>
      </rPr>
      <t>，主要为：1.人力资源社会保障专项资金73万元 2.机关事业单位养老保险制度改革补助2115万元 3.就业补助资金1254万元 4.残疾人事业发展补助166万元 5.城乡居民基本养老保险补助经费7052万元 6.困难群众救助补助资金6999万元 7.2022年退役安置补助经费4万元，8.柳州市“贯彻新发展理念奖”评选表彰活动经费5万元，9.民政事业发展转移支付行政村社会事务管理费287万元，10.就业补助资金2万元，11.退役军人事务经费、义务兵优待经费477万元，12.中央财政退役安置补助和部分企业军转干部生活困难补助经费26万元，13.残疾人事业专项经费189万元，14.中央财政困难群众救助补助资金1万元，15.自治区困难群众救助补助资金12万元，16.县级以下英雄烈士纪念设施整修工程经费35万元，17.城乡居民基本养老保险补助及惠民专项活动经费78万元。</t>
    </r>
  </si>
  <si>
    <r>
      <t xml:space="preserve">210 </t>
    </r>
    <r>
      <rPr>
        <b/>
        <sz val="12"/>
        <rFont val="宋体"/>
        <family val="0"/>
      </rPr>
      <t>卫生健康支出</t>
    </r>
  </si>
  <si>
    <r>
      <t>一、基本支出7827万元。</t>
    </r>
    <r>
      <rPr>
        <sz val="12"/>
        <color indexed="8"/>
        <rFont val="宋体"/>
        <family val="0"/>
      </rPr>
      <t xml:space="preserve">其中;1.行政事业人员工资3846万元、2.行政事业单位医疗1994万元、3.公务员医疗649万元、4、离休人员医疗补助132万元、5.聘请人员工资212万元、6.物业补贴114万元、7.日常公用经费183万元、8.工会经费28万元、9.公务交通补贴36万元、10.机关公务移动通讯补贴6万元、11.伙食补助73万元、12.退休人员公务员医疗347万元. 13.工伤保险3万元 14.失业保险6万元 15.聘请人员社会缴费8万元、16.原防保所人员社保费和住房公积金240万元 </t>
    </r>
    <r>
      <rPr>
        <b/>
        <sz val="12"/>
        <color indexed="8"/>
        <rFont val="宋体"/>
        <family val="0"/>
      </rPr>
      <t>二、项目支出2600万元</t>
    </r>
    <r>
      <rPr>
        <sz val="12"/>
        <color indexed="8"/>
        <rFont val="宋体"/>
        <family val="0"/>
      </rPr>
      <t>，其中1.融安县卫生健康局项目经费863万元，主要为村医“乡聘村用”人员工资及“社保”245万元、县级配套国家基本公共卫生服务经费137万元、原村级妇幼保健员(家庭接生员)生活补助经费53万元、非财政拨款企事业实行计划生育退休后增加待遇经费165万元、城镇独生子女父母年老奖励55万元、计生特殊家庭独生子女死亡补助经费40万元、全科医生津贴补助38万元；2.融安县疾病预防控制中心项目经费3万元，为免疫规划3万元；3.融安县卫生计生监督所32万元，主要为学校直饮水机监测检验费12万元、生活饮用水监测检验费7万元4.融安县120急救指挥中心11万元，主要为融安县120急救指挥中心工作人员夜班保健费和节假日值班费专项经费6万元；5.县妇幼保健院工作经费45万元，主要为降消项目县级配套经费20万元，免费婚前医学和孕前优生检查经费20万元；6.县中医院工作经费51万元，主要为药品加成补助经费11万元、特定行业从业人员健康检查补助经费40万元；7.县人民医院工作经费50万元，主要为特殊行业从业人员健康体检费30万元，药品加成补助20万元；9.税务局经费80万元，主要为税务局人员社会保险缴费及退休人员医疗费80万元；10.公共卫生应急和防控专项资金500万元。</t>
    </r>
    <r>
      <rPr>
        <b/>
        <sz val="12"/>
        <color indexed="8"/>
        <rFont val="宋体"/>
        <family val="0"/>
      </rPr>
      <t>三、专款支出6143万元</t>
    </r>
    <r>
      <rPr>
        <sz val="12"/>
        <color indexed="8"/>
        <rFont val="宋体"/>
        <family val="0"/>
      </rPr>
      <t>，主要包括:1.医疗服务与保障能力提升补助资金597万元 2.公立医院综合改革、医药卫生人才队伍建设、临床重点专科建设补助资金123万元 3.乡村医生养老生活补助资金和乡镇卫生院基本工资补助324万元 4.基本药物制度补助资金409万元. 5.基本公共卫生服务项目补助资金1701万元 6.重大传染病防控补助367万元 7.地方公共卫生服务项目补助155万元 8.计划生育转移支付资金494万元 9.医疗救助补助资金1149万元 10.城乡居民基本医疗保险补助资金7万元。10.自治区健康扶贫兜底保障资金1万元，11.柳州市实施乡村医生“乡聘村用”市级补助经费77万元，12.卫生健康领域县级疾病预防控制中心建设项目经费447万元，13.中央和自治区财政医疗服务与保障能力提升补助资金（中医药事业传承与发展部分）1万元，14.财政医疗卫生和计划生育专项补助资金60万元，15.中央财政优抚对象医疗保障经费16万元，16.医疗服务与保障能力提升补助资金县域医疗卫生机构能力建设经费215万元。</t>
    </r>
  </si>
  <si>
    <r>
      <t xml:space="preserve">211 </t>
    </r>
    <r>
      <rPr>
        <sz val="12"/>
        <rFont val="宋体"/>
        <family val="0"/>
      </rPr>
      <t>节能环保支出</t>
    </r>
  </si>
  <si>
    <r>
      <t xml:space="preserve"> </t>
    </r>
    <r>
      <rPr>
        <b/>
        <sz val="12"/>
        <color indexed="8"/>
        <rFont val="宋体"/>
        <family val="0"/>
      </rPr>
      <t>一、项目支出916万元</t>
    </r>
    <r>
      <rPr>
        <sz val="12"/>
        <color indexed="8"/>
        <rFont val="宋体"/>
        <family val="0"/>
      </rPr>
      <t>，其中：2.融安县泗顶矿区管理处经费10万元，为保洁员及垃圾处理经费10万元；2.12个乡镇经费906万元，为乡镇农村垃圾处理及保洁员费用906万元。</t>
    </r>
    <r>
      <rPr>
        <b/>
        <sz val="12"/>
        <color indexed="8"/>
        <rFont val="宋体"/>
        <family val="0"/>
      </rPr>
      <t>二、专款支出1784万元</t>
    </r>
    <r>
      <rPr>
        <sz val="12"/>
        <color indexed="8"/>
        <rFont val="宋体"/>
        <family val="0"/>
      </rPr>
      <t>。主要为：1.全面停止天然林商业性采伐补助26万元；2.生态护林员补助366万元，3.重点流域水环境综合治理融安县东圩沟生态治理项目经费743万元，4.中央财政林业草原生态保护恢复资金617万元，5.中央财政林业草原生态保护全面停止天然林商业性采伐补助25万元，6.重点区域生态保护和修复专项中央基建经费7万元。</t>
    </r>
  </si>
  <si>
    <r>
      <t xml:space="preserve">212 </t>
    </r>
    <r>
      <rPr>
        <b/>
        <sz val="12"/>
        <rFont val="宋体"/>
        <family val="0"/>
      </rPr>
      <t>城乡社区支出</t>
    </r>
  </si>
  <si>
    <r>
      <t>一、基本支出968万元</t>
    </r>
    <r>
      <rPr>
        <sz val="12"/>
        <color indexed="8"/>
        <rFont val="宋体"/>
        <family val="0"/>
      </rPr>
      <t>。其中;1.行政事业人员工资 580万元、2.聘请人员工资209万元、3.在职物业补贴17万元、4.日常公用经费74万元、5.工会经费12万元、6.公务交通补贴30万元、7.机关公务移动通讯5万元、8.伙食补助35万元、9.工伤保险2万元、10.失业保险4万元 11.聘请人员社会缴费89万元。</t>
    </r>
    <r>
      <rPr>
        <b/>
        <sz val="12"/>
        <color indexed="8"/>
        <rFont val="宋体"/>
        <family val="0"/>
      </rPr>
      <t>二、项目经费支出504万元</t>
    </r>
    <r>
      <rPr>
        <sz val="12"/>
        <color indexed="8"/>
        <rFont val="宋体"/>
        <family val="0"/>
      </rPr>
      <t>，其中:1.融安县住房和城乡建设局经费427万元，主要为第一次全国自然灾害综合风险普查房屋建筑和市政设施调查经费274万元、融安县“十四五”市政基础设施专项方案编制费28万元、融安县城区地下管线普查和综合信息系统建设项目57万元、桥梁综合评估30万元；2.融安县城市管理行政执法局经费77万元，主要为购买服装及标识标志经费（19年至21年）26万元、城管大队车辆维修及保养经费8万元、聘请人员双休日加班费15万元。</t>
    </r>
    <r>
      <rPr>
        <b/>
        <sz val="12"/>
        <color indexed="8"/>
        <rFont val="宋体"/>
        <family val="0"/>
      </rPr>
      <t>三、专款支出259万元</t>
    </r>
    <r>
      <rPr>
        <sz val="12"/>
        <color indexed="8"/>
        <rFont val="宋体"/>
        <family val="0"/>
      </rPr>
      <t>，主要为:1.2022年农村基础设施建设项目补助资金201万元，2.广西乡村风貌提升任务奖励资金58万元。</t>
    </r>
  </si>
  <si>
    <r>
      <t xml:space="preserve">213 </t>
    </r>
    <r>
      <rPr>
        <b/>
        <sz val="12"/>
        <rFont val="宋体"/>
        <family val="0"/>
      </rPr>
      <t>农林水支出</t>
    </r>
  </si>
  <si>
    <r>
      <t>一、基本支出9628万元</t>
    </r>
    <r>
      <rPr>
        <sz val="12"/>
        <color indexed="8"/>
        <rFont val="宋体"/>
        <family val="0"/>
      </rPr>
      <t>。其中;1.行政事业人员工资 4006万元、2.聘请人员工资129万元、3.村干部工资4067万元、4.物业补贴131万元、5.日常公用经费613万元、6.工会经费106万元、7.公务交通补贴193万元、8.机关公务移动通讯补贴30万元、9.伙食补助273万元、10.工伤保险11万元 11.失业保险25万 12.聘请人员社会缴费44万元、</t>
    </r>
    <r>
      <rPr>
        <b/>
        <sz val="12"/>
        <color indexed="8"/>
        <rFont val="宋体"/>
        <family val="0"/>
      </rPr>
      <t>二、项目支出6669万元</t>
    </r>
    <r>
      <rPr>
        <sz val="12"/>
        <color indexed="8"/>
        <rFont val="宋体"/>
        <family val="0"/>
      </rPr>
      <t>，1.组织部经费845万元，主要为：第一书记驻村专项工作经费及驻村帮扶经费444万元，党组织服务群众专项经费370万元，党组织活动经费31万元；2.财政局一事一议项目奖经费785万元，3.医疗保障事业管理中心健康扶贫兜底医疗保障350万元，4.农业农村局22万元，病死动物无害化处理1万元，禁渔期补贴21万元。5.水土保持监督管理站经费642万元，主要为汛期运行管理值守经费48万元，石门水库大坝应急抢险工程490万元，水库安全防护工程尾款3万元，项目技术审查费20万元，河长专题培训经费6万元，河流江河湖库管理范围划定74万元；6.农业技术推广中心12万元耕地地力保护补贴项目县级配套工作经费；7.农村合作经济经营管理指导站农村土地承包经营权确权颁证登记工作经费66万元；8.动物疫病预防控制中心2022年动物疫病防控支持政策补助(购买疫苗)1万元；9.水利工程质量安全管理站退休人员生活补助1万元，10.林业局2016年石漠化综合治理工程尾款46万元，11.森林资源林政管理中心2016年石漠化综合治理工程尾款12万元，12.森林防火管理中心森林火灾风险普查200万元；13.水库和易地搬迁服务中心易地搬迁安置小区物业管理费100万元；14.乡村振兴局经费43万元，主要为：革命老区项目尾款31万元，聘请司机及各项费用12万元；15.12个乡镇政府经费464万元，社区办公经费426万元，乡村振兴及扶贫工作经费12万元，维修费8万元；16.财政衔接推进乡村振兴补助资金2030万元，17.政策性农业保险补贴50万元，18.“桂惠贷”县级财政贴息县级配套资金1000万元。</t>
    </r>
    <r>
      <rPr>
        <b/>
        <sz val="12"/>
        <color indexed="8"/>
        <rFont val="宋体"/>
        <family val="0"/>
      </rPr>
      <t>三、专款支出38926万元</t>
    </r>
    <r>
      <rPr>
        <sz val="12"/>
        <color indexed="8"/>
        <rFont val="宋体"/>
        <family val="0"/>
      </rPr>
      <t>，主要包括：1.农业技术推广与服务25万元 2.农作物病虫害绿色防控创新示范120万元 3.动物疫病防控23万元 4.农产品质量安全监管与体系建设28万元 5.广西种粮大户（家庭农场）奖励5万元 6.稳定生猪生产138万元 7.新型经营主体扶持13万元 8.农村能源建设补助8万元 9.农业资源及生态保护12万元 10.农田建设补助资金2020万元 11.中央耕地地力保护补贴资金1861万元 12.农机购置补贴80万元 13.糖料蔗良种良法技术推广补助203万元 14.糖料蔗生产全程机械化作业补贴211万元 15.中央财政林业改革发展资金2520万元 16.大中型水库移民后期扶持资金450万元 17.水利发展资金3238万元 18.乡村振兴补助资金19527万元 19.农村综合改革转移支付3589万元 20.农业保险保费补贴1290万元 21.支持农村厕所革命整村推进资金133万元 22.农业资源及生态保护补助资金120万元 23.革命老区补助资金738万元,24.自治区农业专项转移支付资金469万元，25.自治区财政林业改革发展资金和项目建设资金374万元，26.中央财政水利发展资金中小河流治理项目经费497万元，27.广东帮扶广西财政协作资金1093万元，28.中央和自治区财政农业保险保费补贴136万元，29.广西岩溶地区石漠化综合治理工程2020年自治区本级财政专项配套资金5万元。</t>
    </r>
  </si>
  <si>
    <r>
      <t xml:space="preserve">214 </t>
    </r>
    <r>
      <rPr>
        <b/>
        <sz val="12"/>
        <rFont val="宋体"/>
        <family val="0"/>
      </rPr>
      <t>交通运输支出</t>
    </r>
  </si>
  <si>
    <r>
      <t>一、基本支出633万元</t>
    </r>
    <r>
      <rPr>
        <sz val="12"/>
        <color indexed="8"/>
        <rFont val="宋体"/>
        <family val="0"/>
      </rPr>
      <t>。其中;1.行政事业人员工资425万元、2.聘请人员工资55万元、3.物业补贴14万元、4.日常公用经费69万元、5.工会经费11万元、6.公务交通补贴8万元、7.机关公务移动通讯补贴1万元、8.机关事业单位伙食补助29万元、9.工伤保险1万元 10.失业保险2万 11.聘请人员社会缴费18万元、</t>
    </r>
    <r>
      <rPr>
        <b/>
        <sz val="12"/>
        <color indexed="8"/>
        <rFont val="宋体"/>
        <family val="0"/>
      </rPr>
      <t>二、项目支出56万元</t>
    </r>
    <r>
      <rPr>
        <sz val="12"/>
        <color indexed="8"/>
        <rFont val="宋体"/>
        <family val="0"/>
      </rPr>
      <t>，1.交通运输局经费32万元，电梯维护费1万元，铁路护路经费1万元，县财政对公交公司的补贴30万元，2.交通运输综合行政执法大队路政治超专项管理经费16万元，3.交通事业发展中心水上安全管理经费8万元。三、专款支出324万元，主要为2022年成品油税费改革转移支付324万元。</t>
    </r>
  </si>
  <si>
    <r>
      <t xml:space="preserve">215 </t>
    </r>
    <r>
      <rPr>
        <b/>
        <sz val="12"/>
        <rFont val="宋体"/>
        <family val="0"/>
      </rPr>
      <t>资源勘探信息等支出</t>
    </r>
  </si>
  <si>
    <r>
      <t>一、基本支出 494万元</t>
    </r>
    <r>
      <rPr>
        <sz val="12"/>
        <color indexed="8"/>
        <rFont val="宋体"/>
        <family val="0"/>
      </rPr>
      <t>。其中;1.行政事业人员工资343万元、2.聘请人员工资27万元、3.物业补贴10万元、4.日常公用经费45万元、5.工会经费8万元、6.公务交通补贴28万元、7.机关公务移动通讯补贴4万元、8.伙食补助20万元、9.工伤保险1万元  10.失业保险1万 11.聘请人员社会缴费5万元。</t>
    </r>
    <r>
      <rPr>
        <b/>
        <sz val="12"/>
        <color indexed="8"/>
        <rFont val="宋体"/>
        <family val="0"/>
      </rPr>
      <t>二、项目支出459万元</t>
    </r>
    <r>
      <rPr>
        <sz val="12"/>
        <color indexed="8"/>
        <rFont val="宋体"/>
        <family val="0"/>
      </rPr>
      <t>，1.泗顶矿区经费21万元，主要为矿区公用水电支出3万元，水厂运营费17万元，燃油补贴经费1万元，2.科工贸经费438万元，主要为工业 企业统计补助25万元，电子商务公共服务中心租赁费、水电费75万元，服务业上规入统企业统计员补助38万元，支持工业、实体经济发展300万元。</t>
    </r>
    <r>
      <rPr>
        <b/>
        <sz val="12"/>
        <color indexed="8"/>
        <rFont val="宋体"/>
        <family val="0"/>
      </rPr>
      <t>二、专款支出230万元</t>
    </r>
    <r>
      <rPr>
        <sz val="12"/>
        <color indexed="8"/>
        <rFont val="宋体"/>
        <family val="0"/>
      </rPr>
      <t>，主要为自治区统筹支持工业振兴资金乡村振兴”特色加工业经费230万元。</t>
    </r>
  </si>
  <si>
    <r>
      <t xml:space="preserve">216 </t>
    </r>
    <r>
      <rPr>
        <b/>
        <sz val="12"/>
        <color indexed="8"/>
        <rFont val="宋体"/>
        <family val="0"/>
      </rPr>
      <t>商业服务业等支出</t>
    </r>
  </si>
  <si>
    <r>
      <t>一、基本支出 101 万元</t>
    </r>
    <r>
      <rPr>
        <sz val="12"/>
        <color indexed="8"/>
        <rFont val="宋体"/>
        <family val="0"/>
      </rPr>
      <t>。其中;1.行政事业人员工资60万元、2.物业补贴2万元、3.日常公用经费9万元、4.工会经费2万元、5.公务交通补贴8万元、6.机关公务移动通讯补贴1万元、7.伙食补助4万元.8.供销合作社联合社退休人员补差工资15万元</t>
    </r>
  </si>
  <si>
    <r>
      <t>217</t>
    </r>
    <r>
      <rPr>
        <b/>
        <sz val="12"/>
        <color indexed="8"/>
        <rFont val="宋体"/>
        <family val="0"/>
      </rPr>
      <t>金融支出</t>
    </r>
  </si>
  <si>
    <t>一、项目支出20万元。</t>
  </si>
  <si>
    <r>
      <t xml:space="preserve">220 </t>
    </r>
    <r>
      <rPr>
        <b/>
        <sz val="12"/>
        <rFont val="宋体"/>
        <family val="0"/>
      </rPr>
      <t>国土海洋气象等支出</t>
    </r>
  </si>
  <si>
    <r>
      <t>一、基本支出1620万元</t>
    </r>
    <r>
      <rPr>
        <sz val="12"/>
        <color indexed="8"/>
        <rFont val="宋体"/>
        <family val="0"/>
      </rPr>
      <t>。其中;1.行政事业人员工资1139万元、2.聘请人员工97万元、3.物业补贴39万元、4.日常公用经费173万元、5.工会经费29万元、6.公务交通补贴21万元、7.机关公务移动通讯补贴3万元、8.伙食补助78万元、9.工伤保险3万元  10.失业保险8万11.聘请人员社会缴费30万元。</t>
    </r>
    <r>
      <rPr>
        <b/>
        <sz val="12"/>
        <color indexed="8"/>
        <rFont val="宋体"/>
        <family val="0"/>
      </rPr>
      <t>二、项目支出 585万元，</t>
    </r>
    <r>
      <rPr>
        <sz val="12"/>
        <color indexed="8"/>
        <rFont val="宋体"/>
        <family val="0"/>
      </rPr>
      <t>其中：1.自然资源和规划局经费134万元，主要包括：用地报批勘测定界图30万元，永久基本农田划定成果全面核实整改工作28万元，基本农田保护牌更新维护费5万元，耕地卫片监督检查3万元，焦柳铁路占用永久基本农田补划地块核查3万元；承担行政应诉、民事诉讼经费8万元，第三次国土调查57万元；2.不动产登记中心经费320万元，主要为：农村宅基地权籍调查人员车费、差旅补贴5万元，林权类不动产历史档案数据整合费用265万元，办公费50万元；3.自然资源执法监察大队卫片执法办案专项经费7万元；4.自然资源调处服务中心调处专项经费3万元；5.征地拆迁和房屋征收补偿服务中心征地工作经费100万元；6.人工影响天气管理中心经费21万元，国编基础性绩效工资13万元，物业3万元，伙食费补助4万元，气象预警大喇叭维护经费1万元。</t>
    </r>
  </si>
  <si>
    <r>
      <t xml:space="preserve">221 </t>
    </r>
    <r>
      <rPr>
        <b/>
        <sz val="12"/>
        <rFont val="宋体"/>
        <family val="0"/>
      </rPr>
      <t>住房保障支出</t>
    </r>
  </si>
  <si>
    <r>
      <t>一、基本支出 3196 万元</t>
    </r>
    <r>
      <rPr>
        <sz val="12"/>
        <color indexed="8"/>
        <rFont val="宋体"/>
        <family val="0"/>
      </rPr>
      <t>。其中;1.行政事业人员工资104万元、2.聘请人员工资9万元、3.公积金3051万元、4.物业补贴3万元 5.失业保险1万 6.日常公用经费15万元、7.工会经费3万元、8.伙食补助7万元、9.聘请人员社会缴费3万元。</t>
    </r>
    <r>
      <rPr>
        <b/>
        <sz val="12"/>
        <color indexed="8"/>
        <rFont val="宋体"/>
        <family val="0"/>
      </rPr>
      <t>二、项目支出37万元</t>
    </r>
    <r>
      <rPr>
        <sz val="12"/>
        <color indexed="8"/>
        <rFont val="宋体"/>
        <family val="0"/>
      </rPr>
      <t>，1.住建局河东公租房维修及附属工程改造项目3万元，2.融安县房产管理所经费9万元，白蚁防治经费7万元，房产综合管理信息系统2万元；3.税务局2022年社会保障费25万元。</t>
    </r>
    <r>
      <rPr>
        <b/>
        <sz val="12"/>
        <color indexed="8"/>
        <rFont val="宋体"/>
        <family val="0"/>
      </rPr>
      <t>三、专款支出686万元</t>
    </r>
    <r>
      <rPr>
        <sz val="12"/>
        <color indexed="8"/>
        <rFont val="宋体"/>
        <family val="0"/>
      </rPr>
      <t>，主要为1.农村危房改造中央补助资金64万元 2.中央财政城镇保障性安居工程补助资金238万元,3.中央财政城镇保障性安居工程专项城市棚户区经费384万元。</t>
    </r>
  </si>
  <si>
    <r>
      <t>222</t>
    </r>
    <r>
      <rPr>
        <b/>
        <sz val="12"/>
        <rFont val="宋体"/>
        <family val="0"/>
      </rPr>
      <t>粮油物资储备支出</t>
    </r>
  </si>
  <si>
    <r>
      <t>一、项目经费25万元</t>
    </r>
    <r>
      <rPr>
        <sz val="12"/>
        <color indexed="8"/>
        <rFont val="宋体"/>
        <family val="0"/>
      </rPr>
      <t>，县粮食储备库维修经费24万元，粮油库存数量和质量专项检查工作经费1.5万元。</t>
    </r>
    <r>
      <rPr>
        <b/>
        <sz val="12"/>
        <color indexed="8"/>
        <rFont val="宋体"/>
        <family val="0"/>
      </rPr>
      <t>二、专款支出936万元</t>
    </r>
    <r>
      <rPr>
        <sz val="12"/>
        <color indexed="8"/>
        <rFont val="宋体"/>
        <family val="0"/>
      </rPr>
      <t>。主要包括:1.产粮大县奖励资金418万元；2.2022年重要物资储备贴息资金（蔗糖储备）53万元；3.中央财政对广西产粮大县奖励资金465万元。</t>
    </r>
  </si>
  <si>
    <r>
      <t>224</t>
    </r>
    <r>
      <rPr>
        <b/>
        <sz val="12"/>
        <rFont val="宋体"/>
        <family val="0"/>
      </rPr>
      <t>灾害防治及应急管理支出</t>
    </r>
  </si>
  <si>
    <r>
      <t>一、基本支出  487万元</t>
    </r>
    <r>
      <rPr>
        <sz val="12"/>
        <color indexed="8"/>
        <rFont val="宋体"/>
        <family val="0"/>
      </rPr>
      <t>。其中;1.行政事业人员工资230万元、2.聘请人员工资140万元、3.物业补贴7万元、4.日常公用经费35万元、5.工会经费6万元、6.公务交通补贴19万元、7.机关公务移动通讯补贴3万元、8.伙食补助15万元、9.工伤保险1万元  10.失业保险2万 11.聘请人员社会缴费29万元。</t>
    </r>
    <r>
      <rPr>
        <b/>
        <sz val="12"/>
        <color indexed="8"/>
        <rFont val="宋体"/>
        <family val="0"/>
      </rPr>
      <t>二、项目支出973万元</t>
    </r>
    <r>
      <rPr>
        <sz val="12"/>
        <color indexed="8"/>
        <rFont val="宋体"/>
        <family val="0"/>
      </rPr>
      <t>，其中：1.应急管理局经费289万元，主要为应急值班补助30万元，地震观测点观测员津贴1万元，安全生产经费41万元，办公费5万元，消防救援人员意外伤害保险7万元，县级应急预案编制10万元，灭火相关经费24万元，全国自然灾害风险普查经费163万元，车辆维护及更换装备设施费9万元；2.地质环境监测站经费50万元，主要包括融安县2021年地质灾害群测群防经费30万元、融安县地质环境监测规划20万元；3.消防大队经费 万元，主要包括：执勤消防车辆（船艇）运行维护费49万元、消防信息网络运行费15万元、通讯补贴2万元、执法办案费10万元、消防宣传费23万元、训练费23万元、消防装备器材维护管理费22万元、灭火药剂和常用器材储备费40万元、伙食补助费44万元，物业补贴10万元，消防公用经费96万元，消防人员经费300万元。</t>
    </r>
    <r>
      <rPr>
        <b/>
        <sz val="12"/>
        <color indexed="8"/>
        <rFont val="宋体"/>
        <family val="0"/>
      </rPr>
      <t>三、专款支出718万元</t>
    </r>
    <r>
      <rPr>
        <sz val="12"/>
        <color indexed="8"/>
        <rFont val="宋体"/>
        <family val="0"/>
      </rPr>
      <t>，主要为：1.2022年自然资源领域资金323万元，2.自然资源领域资金2万元,3.自然灾害防治体系建设补助资金151万元，4.中央自然灾害救灾资金受灾群众生活救助补助经费242万元。</t>
    </r>
  </si>
  <si>
    <r>
      <t xml:space="preserve">227 </t>
    </r>
    <r>
      <rPr>
        <b/>
        <sz val="12"/>
        <rFont val="宋体"/>
        <family val="0"/>
      </rPr>
      <t>预备费</t>
    </r>
  </si>
  <si>
    <t>2022年预备费1900万元</t>
  </si>
  <si>
    <r>
      <t xml:space="preserve">229 </t>
    </r>
    <r>
      <rPr>
        <b/>
        <sz val="12"/>
        <rFont val="宋体"/>
        <family val="0"/>
      </rPr>
      <t>其他支出</t>
    </r>
  </si>
  <si>
    <r>
      <t>1.项目支出22682万元</t>
    </r>
    <r>
      <rPr>
        <sz val="12"/>
        <color indexed="8"/>
        <rFont val="宋体"/>
        <family val="0"/>
      </rPr>
      <t>，主要包括1.2021年度优秀考核奖励200万元；2.抚恤费1500万元；3.项目前期费1000万元；4.全县重大公众活动经费600万元；5.全县征管经费180万元；6.全县招商经费380万元；7.全县维稳经费150万元；8.2020年应支未支经费5000万元；9.行政事业单位增资3000万元；10.人防指挥车车辆配套、通讯维护及宣传费2万元；11.旱改水指标生产成本10670万元。</t>
    </r>
  </si>
  <si>
    <t>232债务付息支出</t>
  </si>
  <si>
    <t>一、项目支出3684万元，主要为一般债券付息支出3610万元、以前年度向国际金融组织借款付息74万元。</t>
  </si>
  <si>
    <t>23303地方政府一般债券发行费</t>
  </si>
  <si>
    <t>地方政府一般债务发行费用支出1万元</t>
  </si>
  <si>
    <t>附件11</t>
  </si>
  <si>
    <t>融安县2022年政府性基金预算收支明细表</t>
  </si>
  <si>
    <t>融安县财政局编                                                                                                                                                        单位：万元</t>
  </si>
  <si>
    <t>预算数</t>
  </si>
  <si>
    <t>一、新型墙体材料专项基金收入</t>
  </si>
  <si>
    <t>二、旅游发展基金收入</t>
  </si>
  <si>
    <t>三、新菜地开发建设基金收入</t>
  </si>
  <si>
    <r>
      <t xml:space="preserve">      </t>
    </r>
    <r>
      <rPr>
        <sz val="12"/>
        <rFont val="宋体"/>
        <family val="0"/>
      </rPr>
      <t>小型水库移民扶助基金安排的支出</t>
    </r>
  </si>
  <si>
    <t>六、城市公用事业附加收入</t>
  </si>
  <si>
    <t>七、国有土地收益基金收入</t>
  </si>
  <si>
    <r>
      <t xml:space="preserve"> </t>
    </r>
    <r>
      <rPr>
        <b/>
        <sz val="12"/>
        <rFont val="宋体"/>
        <family val="0"/>
      </rPr>
      <t>国有土地使用权出让收入安排的支出</t>
    </r>
  </si>
  <si>
    <t>八、农业土地开发资金收入</t>
  </si>
  <si>
    <t>九、国有土地使用权出让收入</t>
  </si>
  <si>
    <t>土地出让业务支出</t>
  </si>
  <si>
    <r>
      <t xml:space="preserve">      </t>
    </r>
    <r>
      <rPr>
        <sz val="12"/>
        <color indexed="8"/>
        <rFont val="宋体"/>
        <family val="0"/>
      </rPr>
      <t>其他国有土地出让收入（土地增减挂指标出售收入）</t>
    </r>
  </si>
  <si>
    <t>十、土地增减挂指标出售收入</t>
  </si>
  <si>
    <r>
      <t xml:space="preserve">   </t>
    </r>
    <r>
      <rPr>
        <sz val="12"/>
        <rFont val="宋体"/>
        <family val="0"/>
      </rPr>
      <t>国有土地收益基金安排的支出</t>
    </r>
  </si>
  <si>
    <t>十一、大中型水库库区基金收入</t>
  </si>
  <si>
    <t>十二、彩票公益金收入</t>
  </si>
  <si>
    <t>十三、城市基础设施配套费收入</t>
  </si>
  <si>
    <t>十四、小型水库移民扶助基金收入</t>
  </si>
  <si>
    <t>十五、水土保持补偿费收入</t>
  </si>
  <si>
    <t>十六、污水处理费收入</t>
  </si>
  <si>
    <t>十七、其他政府性基金收入</t>
  </si>
  <si>
    <r>
      <t xml:space="preserve">  </t>
    </r>
    <r>
      <rPr>
        <sz val="12"/>
        <rFont val="宋体"/>
        <family val="0"/>
      </rPr>
      <t>其他政府性基金安排的支出</t>
    </r>
  </si>
  <si>
    <r>
      <rPr>
        <b/>
        <sz val="12"/>
        <rFont val="宋体"/>
        <family val="0"/>
      </rPr>
      <t>六、</t>
    </r>
    <r>
      <rPr>
        <b/>
        <sz val="12"/>
        <rFont val="Times New Roman"/>
        <family val="0"/>
      </rPr>
      <t xml:space="preserve">  </t>
    </r>
    <r>
      <rPr>
        <b/>
        <sz val="12"/>
        <rFont val="宋体"/>
        <family val="0"/>
      </rPr>
      <t>债务付息支出</t>
    </r>
  </si>
  <si>
    <t xml:space="preserve">   土地储备专项债券付息支出</t>
  </si>
  <si>
    <t>棚户区改造专项债券付息支出</t>
  </si>
  <si>
    <t>其他地方自行试点项目收益专项债券付息支出</t>
  </si>
  <si>
    <t>其他政府专项债务付息支出</t>
  </si>
  <si>
    <t>转移性支出</t>
  </si>
  <si>
    <r>
      <t xml:space="preserve">    </t>
    </r>
    <r>
      <rPr>
        <sz val="12"/>
        <color indexed="8"/>
        <rFont val="宋体"/>
        <family val="0"/>
      </rPr>
      <t>政府性基金转移支付</t>
    </r>
  </si>
  <si>
    <r>
      <t xml:space="preserve">    </t>
    </r>
    <r>
      <rPr>
        <sz val="12"/>
        <color indexed="8"/>
        <rFont val="宋体"/>
        <family val="0"/>
      </rPr>
      <t>　政府性基金补助支出</t>
    </r>
  </si>
  <si>
    <r>
      <t xml:space="preserve">    </t>
    </r>
    <r>
      <rPr>
        <sz val="12"/>
        <color indexed="8"/>
        <rFont val="宋体"/>
        <family val="0"/>
      </rPr>
      <t>　政府性基金上解支出</t>
    </r>
  </si>
  <si>
    <t>附件12</t>
  </si>
  <si>
    <t>融安县2022年政府性基金预算支出明细表</t>
  </si>
  <si>
    <t>融安县财政局编                                                                                                                                                                                                     单位：万元</t>
  </si>
  <si>
    <r>
      <t>2021</t>
    </r>
    <r>
      <rPr>
        <b/>
        <sz val="14"/>
        <rFont val="宋体"/>
        <family val="0"/>
      </rPr>
      <t>年预算数</t>
    </r>
  </si>
  <si>
    <r>
      <t>2022</t>
    </r>
    <r>
      <rPr>
        <b/>
        <sz val="14"/>
        <rFont val="宋体"/>
        <family val="0"/>
      </rPr>
      <t>年预算数</t>
    </r>
  </si>
  <si>
    <r>
      <t>比上年预算增减（</t>
    </r>
    <r>
      <rPr>
        <b/>
        <sz val="12"/>
        <rFont val="Times New Roman"/>
        <family val="0"/>
      </rPr>
      <t>%</t>
    </r>
    <r>
      <rPr>
        <b/>
        <sz val="12"/>
        <rFont val="宋体"/>
        <family val="0"/>
      </rPr>
      <t>）</t>
    </r>
  </si>
  <si>
    <t>基金预算支出合计</t>
  </si>
  <si>
    <t>207 文化体育专传媒支出</t>
  </si>
  <si>
    <t>一、专款支出100万元，主要为国家电影事业发展专项资金16万元，旅游发展基金84万。</t>
  </si>
  <si>
    <t>208 社会保障和就业支出</t>
  </si>
  <si>
    <t>一、专款支出2158万，1.大中型水库移民后期扶持基金支出2083万元、2.小型水库移民扶助基金相关支出75万元、</t>
  </si>
  <si>
    <t>212 城乡社区支出</t>
  </si>
  <si>
    <r>
      <t>一、项目支出34735万元</t>
    </r>
    <r>
      <rPr>
        <sz val="12"/>
        <color indexed="8"/>
        <rFont val="宋体"/>
        <family val="0"/>
      </rPr>
      <t xml:space="preserve"> ，其中：1.征地和拆迁补偿支出1000万元、2.城市环境卫生和园林绿化支出1756万元、3.市政建设支出19000万元、4.智慧融安视频云项目经费2128万元、5.市政维修275万元、6.污水处理费安排的支出1000万元、7.补助被征地农民支出6802万元、8.土地开发支出1000万元、9.交通基础设施建设427万元10.县乡道日常养护资金204万元、10.污水处理费安排支出1125万元.  </t>
    </r>
    <r>
      <rPr>
        <b/>
        <sz val="12"/>
        <color indexed="8"/>
        <rFont val="宋体"/>
        <family val="0"/>
      </rPr>
      <t xml:space="preserve"> 二、专款支出3505万元。</t>
    </r>
    <r>
      <rPr>
        <sz val="12"/>
        <color indexed="8"/>
        <rFont val="宋体"/>
        <family val="0"/>
      </rPr>
      <t xml:space="preserve">  其中：1.农村基础设施建设2226万元、2.其他国有土地使用权出让收入安排的支出926万元、3.农业土地开发资金安排的支出353万元.</t>
    </r>
  </si>
  <si>
    <t>一、专款支出2542万元，主要为大中型水库库区基金2457万元、国家重大水利工程建设基金85万元</t>
  </si>
  <si>
    <t>229其他支出</t>
  </si>
  <si>
    <t>一、专款支出535万元，主要为彩票公益金517万元、其他政府性基金18万元。</t>
  </si>
  <si>
    <r>
      <t>232</t>
    </r>
    <r>
      <rPr>
        <b/>
        <sz val="12"/>
        <rFont val="宋体"/>
        <family val="0"/>
      </rPr>
      <t>债务付息支出</t>
    </r>
  </si>
  <si>
    <t>233债务发行费用支出</t>
  </si>
  <si>
    <t>附件13</t>
  </si>
  <si>
    <t>2022年社会保险基金预算总表</t>
  </si>
  <si>
    <t>融安县财政局编                                                                                                                                                                                       单位：万元</t>
  </si>
  <si>
    <r>
      <t>项</t>
    </r>
    <r>
      <rPr>
        <b/>
        <sz val="14"/>
        <color indexed="8"/>
        <rFont val="Times New Roman"/>
        <family val="0"/>
      </rPr>
      <t xml:space="preserve">        </t>
    </r>
    <r>
      <rPr>
        <b/>
        <sz val="14"/>
        <color indexed="8"/>
        <rFont val="宋体"/>
        <family val="0"/>
      </rPr>
      <t>目</t>
    </r>
  </si>
  <si>
    <t>2020年完成数</t>
  </si>
  <si>
    <r>
      <t>2021</t>
    </r>
    <r>
      <rPr>
        <b/>
        <sz val="14"/>
        <color indexed="8"/>
        <rFont val="宋体"/>
        <family val="0"/>
      </rPr>
      <t>年年初预算数</t>
    </r>
  </si>
  <si>
    <r>
      <t>2021</t>
    </r>
    <r>
      <rPr>
        <b/>
        <sz val="14"/>
        <color indexed="8"/>
        <rFont val="宋体"/>
        <family val="0"/>
      </rPr>
      <t>年累计完成数</t>
    </r>
  </si>
  <si>
    <r>
      <t>2022</t>
    </r>
    <r>
      <rPr>
        <b/>
        <sz val="14"/>
        <color indexed="8"/>
        <rFont val="宋体"/>
        <family val="0"/>
      </rPr>
      <t>年预算数</t>
    </r>
  </si>
  <si>
    <t>城乡居民基本养老保险基金</t>
  </si>
  <si>
    <t>机关事业单位退休人员基本养老保险基金</t>
  </si>
  <si>
    <r>
      <t>完成预算</t>
    </r>
    <r>
      <rPr>
        <b/>
        <sz val="14"/>
        <color indexed="8"/>
        <rFont val="Times New Roman"/>
        <family val="0"/>
      </rPr>
      <t>%</t>
    </r>
  </si>
  <si>
    <r>
      <t>比上年增减</t>
    </r>
    <r>
      <rPr>
        <b/>
        <sz val="14"/>
        <color indexed="8"/>
        <rFont val="Times New Roman"/>
        <family val="0"/>
      </rPr>
      <t>%</t>
    </r>
  </si>
  <si>
    <t>机关事业单位基本养老保险基金</t>
  </si>
  <si>
    <t>一、收入</t>
  </si>
  <si>
    <r>
      <t xml:space="preserve">    </t>
    </r>
    <r>
      <rPr>
        <sz val="12"/>
        <color indexed="8"/>
        <rFont val="宋体"/>
        <family val="0"/>
      </rPr>
      <t>其中：</t>
    </r>
    <r>
      <rPr>
        <sz val="12"/>
        <color indexed="8"/>
        <rFont val="Times New Roman"/>
        <family val="0"/>
      </rPr>
      <t xml:space="preserve"> 1.</t>
    </r>
    <r>
      <rPr>
        <sz val="12"/>
        <color indexed="8"/>
        <rFont val="宋体"/>
        <family val="0"/>
      </rPr>
      <t>保险费收入</t>
    </r>
  </si>
  <si>
    <r>
      <t xml:space="preserve">                 2</t>
    </r>
    <r>
      <rPr>
        <sz val="12"/>
        <color indexed="8"/>
        <rFont val="宋体"/>
        <family val="0"/>
      </rPr>
      <t>.利息收入</t>
    </r>
  </si>
  <si>
    <r>
      <t xml:space="preserve">                3</t>
    </r>
    <r>
      <rPr>
        <sz val="12"/>
        <color indexed="8"/>
        <rFont val="宋体"/>
        <family val="0"/>
      </rPr>
      <t>.财政补贴收入</t>
    </r>
  </si>
  <si>
    <r>
      <t xml:space="preserve">        4</t>
    </r>
    <r>
      <rPr>
        <sz val="12"/>
        <color indexed="8"/>
        <rFont val="宋体"/>
        <family val="0"/>
      </rPr>
      <t>.委托投资收益</t>
    </r>
  </si>
  <si>
    <r>
      <t xml:space="preserve">           5</t>
    </r>
    <r>
      <rPr>
        <sz val="12"/>
        <color indexed="8"/>
        <rFont val="宋体"/>
        <family val="0"/>
      </rPr>
      <t>.转移收入</t>
    </r>
  </si>
  <si>
    <r>
      <t xml:space="preserve">           6</t>
    </r>
    <r>
      <rPr>
        <sz val="12"/>
        <color indexed="8"/>
        <rFont val="宋体"/>
        <family val="0"/>
      </rPr>
      <t>.其他收入</t>
    </r>
  </si>
  <si>
    <t>二、支出</t>
  </si>
  <si>
    <r>
      <t xml:space="preserve"> </t>
    </r>
    <r>
      <rPr>
        <sz val="12"/>
        <color indexed="8"/>
        <rFont val="宋体"/>
        <family val="0"/>
      </rPr>
      <t>其中：</t>
    </r>
    <r>
      <rPr>
        <sz val="12"/>
        <color indexed="8"/>
        <rFont val="Times New Roman"/>
        <family val="0"/>
      </rPr>
      <t>1</t>
    </r>
    <r>
      <rPr>
        <sz val="12"/>
        <color indexed="8"/>
        <rFont val="宋体"/>
        <family val="0"/>
      </rPr>
      <t>.社会保险待遇支出</t>
    </r>
  </si>
  <si>
    <r>
      <t xml:space="preserve">          2</t>
    </r>
    <r>
      <rPr>
        <sz val="12"/>
        <color indexed="8"/>
        <rFont val="宋体"/>
        <family val="0"/>
      </rPr>
      <t>.丧葬抚恤补助支出</t>
    </r>
    <r>
      <rPr>
        <sz val="12"/>
        <color indexed="8"/>
        <rFont val="Times New Roman"/>
        <family val="0"/>
      </rPr>
      <t xml:space="preserve"> </t>
    </r>
  </si>
  <si>
    <r>
      <t xml:space="preserve">           3</t>
    </r>
    <r>
      <rPr>
        <sz val="12"/>
        <color indexed="8"/>
        <rFont val="宋体"/>
        <family val="0"/>
      </rPr>
      <t>.转移支出</t>
    </r>
  </si>
  <si>
    <t>三、上年结余</t>
  </si>
  <si>
    <t>四、本年收支结余</t>
  </si>
  <si>
    <t>五、年末滚存结余</t>
  </si>
  <si>
    <t>附件14</t>
  </si>
  <si>
    <r>
      <t>2022</t>
    </r>
    <r>
      <rPr>
        <sz val="22"/>
        <color indexed="8"/>
        <rFont val="方正小标宋简体"/>
        <family val="0"/>
      </rPr>
      <t>国有资本经营收支总表</t>
    </r>
  </si>
  <si>
    <t>2022年收入</t>
  </si>
  <si>
    <t>2022年支出</t>
  </si>
  <si>
    <t>附件15</t>
  </si>
  <si>
    <t>2022年部门预算支出经济分类预算表</t>
  </si>
  <si>
    <t>支出经济分类科目</t>
  </si>
  <si>
    <t>全口径</t>
  </si>
  <si>
    <t>其中：一般公共预算</t>
  </si>
  <si>
    <t>类</t>
  </si>
  <si>
    <t>款</t>
  </si>
  <si>
    <t>科目名称</t>
  </si>
  <si>
    <t>基本支出</t>
  </si>
  <si>
    <t>项目支出</t>
  </si>
  <si>
    <t>**</t>
  </si>
  <si>
    <t>301</t>
  </si>
  <si>
    <t>工资福利支出</t>
  </si>
  <si>
    <t>01</t>
  </si>
  <si>
    <t>基本工资</t>
  </si>
  <si>
    <t>02</t>
  </si>
  <si>
    <t>津贴补贴</t>
  </si>
  <si>
    <t>03</t>
  </si>
  <si>
    <t>奖金</t>
  </si>
  <si>
    <t>06</t>
  </si>
  <si>
    <t>伙食补助费</t>
  </si>
  <si>
    <t>07</t>
  </si>
  <si>
    <t>绩效工资</t>
  </si>
  <si>
    <t>08</t>
  </si>
  <si>
    <t>机关事业单位基本养老保险缴费</t>
  </si>
  <si>
    <t>09</t>
  </si>
  <si>
    <t>职业年金缴费</t>
  </si>
  <si>
    <t>10</t>
  </si>
  <si>
    <t>职工基本医疗保险缴费</t>
  </si>
  <si>
    <t>11</t>
  </si>
  <si>
    <t>公务员医疗补助缴费</t>
  </si>
  <si>
    <t>12</t>
  </si>
  <si>
    <t>其他社会保障缴费</t>
  </si>
  <si>
    <t>13</t>
  </si>
  <si>
    <t>住房公积金</t>
  </si>
  <si>
    <t>14</t>
  </si>
  <si>
    <t>医疗费</t>
  </si>
  <si>
    <t>99</t>
  </si>
  <si>
    <t>其他工资福利支出</t>
  </si>
  <si>
    <t>302</t>
  </si>
  <si>
    <t>商品和服务支出</t>
  </si>
  <si>
    <t>办公费</t>
  </si>
  <si>
    <t>印刷费</t>
  </si>
  <si>
    <t>咨询费</t>
  </si>
  <si>
    <t>04</t>
  </si>
  <si>
    <t>手续费</t>
  </si>
  <si>
    <t>05</t>
  </si>
  <si>
    <t>水费</t>
  </si>
  <si>
    <t>电费</t>
  </si>
  <si>
    <t>邮电费</t>
  </si>
  <si>
    <t>物业管理费</t>
  </si>
  <si>
    <t>差旅费</t>
  </si>
  <si>
    <t>维修（护）费</t>
  </si>
  <si>
    <t>租赁费</t>
  </si>
  <si>
    <t>15</t>
  </si>
  <si>
    <t>会议费</t>
  </si>
  <si>
    <t>16</t>
  </si>
  <si>
    <t>培训费</t>
  </si>
  <si>
    <t>17</t>
  </si>
  <si>
    <t>公务接待费</t>
  </si>
  <si>
    <t>18</t>
  </si>
  <si>
    <t>专用材料费</t>
  </si>
  <si>
    <t>24</t>
  </si>
  <si>
    <t>被装购置费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</si>
  <si>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</si>
  <si>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</si>
  <si>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</si>
  <si>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</si>
  <si>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</si>
  <si>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</si>
  <si>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</si>
  <si>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</si>
  <si>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</si>
  <si>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</si>
  <si>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</si>
  <si>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</si>
  <si>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</si>
  <si>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</si>
  <si>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</si>
  <si>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</si>
  <si>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</si>
  <si>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抚恤金</t>
  </si>
  <si>
    <t>生活补助</t>
  </si>
  <si>
    <t>医疗费补助</t>
  </si>
  <si>
    <t>助学金</t>
  </si>
  <si>
    <t>奖励金</t>
  </si>
  <si>
    <t>个人农业生产补贴</t>
  </si>
  <si>
    <t>其他对个人和家庭的补助</t>
  </si>
  <si>
    <t>307</t>
  </si>
  <si>
    <t>债务利息及费用支出</t>
  </si>
  <si>
    <t>国内债务付息</t>
  </si>
  <si>
    <t>国外债务付息</t>
  </si>
  <si>
    <t>国内债务发行费用</t>
  </si>
  <si>
    <t>309</t>
  </si>
  <si>
    <t>资本性支出（基本建设）</t>
  </si>
  <si>
    <t>房屋建筑物购建</t>
  </si>
  <si>
    <t>办公设备购置</t>
  </si>
  <si>
    <t>专用设备购置</t>
  </si>
  <si>
    <t>基础设施建设</t>
  </si>
  <si>
    <t>信息网络及软件购置更新</t>
  </si>
  <si>
    <t>310</t>
  </si>
  <si>
    <t>资本性支出</t>
  </si>
  <si>
    <t>拆迁补偿</t>
  </si>
  <si>
    <t>其他资本性支出</t>
  </si>
  <si>
    <t>312</t>
  </si>
  <si>
    <t>对企业补助</t>
  </si>
  <si>
    <t>费用补贴</t>
  </si>
  <si>
    <t>利息补贴</t>
  </si>
  <si>
    <t>其他对企业补助</t>
  </si>
  <si>
    <t>313</t>
  </si>
  <si>
    <t>对社会保障基金补助</t>
  </si>
  <si>
    <t>对社会保险基金补助</t>
  </si>
  <si>
    <t>对机关事业单位职业年金的补助</t>
  </si>
  <si>
    <t>399</t>
  </si>
  <si>
    <t>其他支出</t>
  </si>
  <si>
    <t>附件16</t>
  </si>
  <si>
    <t>2022年政府预算支出经济分类预算表</t>
  </si>
  <si>
    <t>501</t>
  </si>
  <si>
    <t>机关工资福利支出</t>
  </si>
  <si>
    <t>工资奖金津补贴</t>
  </si>
  <si>
    <t>社会保障缴费</t>
  </si>
  <si>
    <t>502</t>
  </si>
  <si>
    <t>机关商品和服务支出</t>
  </si>
  <si>
    <t>办公经费</t>
  </si>
  <si>
    <t>专用材料购置费</t>
  </si>
  <si>
    <t>503</t>
  </si>
  <si>
    <t>机关资本性支出（一）</t>
  </si>
  <si>
    <t>设备购置</t>
  </si>
  <si>
    <t>504</t>
  </si>
  <si>
    <t>机关资本性支出（二）</t>
  </si>
  <si>
    <t>505</t>
  </si>
  <si>
    <t>对事业单位经常性补助</t>
  </si>
  <si>
    <t>506</t>
  </si>
  <si>
    <t>对事业单位资本性补助</t>
  </si>
  <si>
    <t>资本性支出（一）</t>
  </si>
  <si>
    <t>507</t>
  </si>
  <si>
    <t>509</t>
  </si>
  <si>
    <t>社会福利和救助</t>
  </si>
  <si>
    <t>离退休费</t>
  </si>
  <si>
    <t>其他对个人和家庭补助</t>
  </si>
  <si>
    <t>510</t>
  </si>
  <si>
    <t>511</t>
  </si>
  <si>
    <t>512</t>
  </si>
  <si>
    <t>国内债务还本</t>
  </si>
  <si>
    <t>国外债务还本</t>
  </si>
  <si>
    <t>514</t>
  </si>
  <si>
    <t>预备费及预留</t>
  </si>
  <si>
    <t>预备费</t>
  </si>
  <si>
    <t>599</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</si>
</sst>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quot;$&quot;_-;\-* #,##0&quot;$&quot;_-;_-* &quot;-&quot;&quot;$&quot;_-;_-@_-"/>
    <numFmt numFmtId="177" formatCode="#,##0.0_);\(#,##0.0\)"/>
    <numFmt numFmtId="178" formatCode="\$#,##0;\(\$#,##0\)"/>
    <numFmt numFmtId="179" formatCode="&quot;$&quot;#,##0.00_);[Red]\(&quot;$&quot;#,##0.00\)"/>
    <numFmt numFmtId="180" formatCode="_-&quot;$&quot;\ * #,##0_-;_-&quot;$&quot;\ * #,##0\-;_-&quot;$&quot;\ * &quot;-&quot;_-;_-@_-"/>
    <numFmt numFmtId="181" formatCode="_-&quot;$&quot;\ * #,##0.00_-;_-&quot;$&quot;\ * #,##0.00\-;_-&quot;$&quot;\ * &quot;-&quot;??_-;_-@_-"/>
    <numFmt numFmtId="182" formatCode="\$#,##0.00;\(\$#,##0.00\)"/>
    <numFmt numFmtId="183" formatCode="_-* #,##0_$_-;\-* #,##0_$_-;_-* &quot;-&quot;_$_-;_-@_-"/>
    <numFmt numFmtId="184" formatCode="0.0"/>
    <numFmt numFmtId="185" formatCode="#,##0;\(#,##0\)"/>
    <numFmt numFmtId="186" formatCode="_-&quot;$&quot;* #,##0_-;\-&quot;$&quot;* #,##0_-;_-&quot;$&quot;* &quot;-&quot;_-;_-@_-"/>
    <numFmt numFmtId="187" formatCode="#\ ??/??"/>
    <numFmt numFmtId="188" formatCode="yy\.mm\.dd"/>
    <numFmt numFmtId="189" formatCode="&quot;$&quot;#,##0_);[Red]\(&quot;$&quot;#,##0\)"/>
    <numFmt numFmtId="190" formatCode="#,##0;\-#,##0;&quot;-&quot;"/>
    <numFmt numFmtId="191" formatCode="_-* #,##0.00_-;\-* #,##0.00_-;_-* &quot;-&quot;??_-;_-@_-"/>
    <numFmt numFmtId="192" formatCode="&quot;$&quot;\ #,##0.00_-;[Red]&quot;$&quot;\ #,##0.00\-"/>
    <numFmt numFmtId="193" formatCode="_-* #,##0.00_$_-;\-* #,##0.00_$_-;_-* &quot;-&quot;??_$_-;_-@_-"/>
    <numFmt numFmtId="194" formatCode="_(&quot;$&quot;* #,##0.00_);_(&quot;$&quot;* \(#,##0.00\);_(&quot;$&quot;* &quot;-&quot;??_);_(@_)"/>
    <numFmt numFmtId="195" formatCode="_-* #,##0.00&quot;$&quot;_-;\-* #,##0.00&quot;$&quot;_-;_-* &quot;-&quot;??&quot;$&quot;_-;_-@_-"/>
    <numFmt numFmtId="196" formatCode="_(&quot;$&quot;* #,##0_);_(&quot;$&quot;* \(#,##0\);_(&quot;$&quot;* &quot;-&quot;_);_(@_)"/>
    <numFmt numFmtId="197" formatCode="&quot;$&quot;\ #,##0_-;[Red]&quot;$&quot;\ #,##0\-"/>
    <numFmt numFmtId="198" formatCode="#,##0.00_ ;[Red]\-#,##0.00\ "/>
    <numFmt numFmtId="199" formatCode="#,##0.00_);[Red]\(#,##0.00\)"/>
    <numFmt numFmtId="200" formatCode="0.00_ "/>
    <numFmt numFmtId="201" formatCode="#,##0_ "/>
    <numFmt numFmtId="202" formatCode="#,##0_);[Red]\(#,##0\)"/>
    <numFmt numFmtId="203" formatCode="#,##0.00_ "/>
    <numFmt numFmtId="204" formatCode="#,##0.0_);[Red]\(#,##0.0\)"/>
    <numFmt numFmtId="205" formatCode="_ * #,##0_ ;_ * \-#,##0_ ;_ * &quot;-&quot;??_ ;_ @_ "/>
    <numFmt numFmtId="206" formatCode="0_);[Red]\(0\)"/>
    <numFmt numFmtId="207" formatCode="0.00_);[Red]\(0.00\)"/>
    <numFmt numFmtId="208" formatCode="_ * #,##0.0000_ ;_ * \-#,##0.0000_ ;_ * &quot;-&quot;??_ ;_ @_ "/>
  </numFmts>
  <fonts count="110">
    <font>
      <sz val="12"/>
      <color indexed="8"/>
      <name val="宋体"/>
      <family val="0"/>
    </font>
    <font>
      <sz val="11"/>
      <name val="宋体"/>
      <family val="0"/>
    </font>
    <font>
      <sz val="11"/>
      <color indexed="8"/>
      <name val="Calibri"/>
      <family val="0"/>
    </font>
    <font>
      <sz val="10"/>
      <name val="Arial"/>
      <family val="2"/>
    </font>
    <font>
      <sz val="16"/>
      <color indexed="8"/>
      <name val="黑体"/>
      <family val="0"/>
    </font>
    <font>
      <sz val="22"/>
      <color indexed="8"/>
      <name val="方正小标宋简体"/>
      <family val="0"/>
    </font>
    <font>
      <b/>
      <sz val="22"/>
      <color indexed="8"/>
      <name val="宋体"/>
      <family val="0"/>
    </font>
    <font>
      <sz val="10"/>
      <color indexed="8"/>
      <name val="宋体"/>
      <family val="0"/>
    </font>
    <font>
      <sz val="10"/>
      <color indexed="10"/>
      <name val="宋体"/>
      <family val="0"/>
    </font>
    <font>
      <sz val="9"/>
      <color indexed="8"/>
      <name val="宋体"/>
      <family val="0"/>
    </font>
    <font>
      <b/>
      <sz val="10"/>
      <color indexed="8"/>
      <name val="宋体"/>
      <family val="0"/>
    </font>
    <font>
      <sz val="11"/>
      <color indexed="8"/>
      <name val="宋体"/>
      <family val="0"/>
    </font>
    <font>
      <sz val="14"/>
      <color indexed="8"/>
      <name val="宋体"/>
      <family val="0"/>
    </font>
    <font>
      <sz val="16"/>
      <name val="黑体"/>
      <family val="0"/>
    </font>
    <font>
      <sz val="18"/>
      <name val="黑体"/>
      <family val="0"/>
    </font>
    <font>
      <sz val="22"/>
      <name val="方正小标宋简体"/>
      <family val="0"/>
    </font>
    <font>
      <sz val="14"/>
      <name val="宋体"/>
      <family val="0"/>
    </font>
    <font>
      <sz val="12"/>
      <name val="宋体"/>
      <family val="0"/>
    </font>
    <font>
      <b/>
      <sz val="28"/>
      <name val="Times New Roman"/>
      <family val="0"/>
    </font>
    <font>
      <sz val="12"/>
      <name val="Times New Roman"/>
      <family val="0"/>
    </font>
    <font>
      <sz val="16"/>
      <name val="Times New Roman"/>
      <family val="0"/>
    </font>
    <font>
      <b/>
      <sz val="12"/>
      <name val="黑体"/>
      <family val="0"/>
    </font>
    <font>
      <sz val="12"/>
      <color indexed="8"/>
      <name val="Times New Roman"/>
      <family val="0"/>
    </font>
    <font>
      <b/>
      <sz val="14"/>
      <color indexed="8"/>
      <name val="宋体"/>
      <family val="0"/>
    </font>
    <font>
      <b/>
      <sz val="14"/>
      <color indexed="8"/>
      <name val="Times New Roman"/>
      <family val="0"/>
    </font>
    <font>
      <sz val="10"/>
      <name val="Times New Roman"/>
      <family val="0"/>
    </font>
    <font>
      <b/>
      <sz val="18"/>
      <name val="Times New Roman"/>
      <family val="0"/>
    </font>
    <font>
      <b/>
      <sz val="14"/>
      <name val="宋体"/>
      <family val="0"/>
    </font>
    <font>
      <b/>
      <sz val="14"/>
      <name val="Times New Roman"/>
      <family val="0"/>
    </font>
    <font>
      <b/>
      <sz val="12"/>
      <name val="Times New Roman"/>
      <family val="0"/>
    </font>
    <font>
      <b/>
      <sz val="12"/>
      <name val="宋体"/>
      <family val="0"/>
    </font>
    <font>
      <b/>
      <sz val="12"/>
      <color indexed="8"/>
      <name val="宋体"/>
      <family val="0"/>
    </font>
    <font>
      <b/>
      <sz val="11"/>
      <name val="Times New Roman"/>
      <family val="0"/>
    </font>
    <font>
      <b/>
      <sz val="18"/>
      <name val="宋体"/>
      <family val="0"/>
    </font>
    <font>
      <b/>
      <sz val="12"/>
      <color indexed="8"/>
      <name val="Times New Roman"/>
      <family val="0"/>
    </font>
    <font>
      <sz val="12"/>
      <color indexed="10"/>
      <name val="Times New Roman"/>
      <family val="0"/>
    </font>
    <font>
      <sz val="14"/>
      <name val="Times New Roman"/>
      <family val="0"/>
    </font>
    <font>
      <sz val="16"/>
      <color indexed="8"/>
      <name val="宋体"/>
      <family val="0"/>
    </font>
    <font>
      <b/>
      <sz val="11"/>
      <color indexed="8"/>
      <name val="宋体"/>
      <family val="0"/>
    </font>
    <font>
      <sz val="9"/>
      <name val="宋体"/>
      <family val="0"/>
    </font>
    <font>
      <sz val="14"/>
      <name val="黑体"/>
      <family val="0"/>
    </font>
    <font>
      <sz val="10"/>
      <name val="宋体"/>
      <family val="0"/>
    </font>
    <font>
      <b/>
      <sz val="12"/>
      <color indexed="10"/>
      <name val="宋体"/>
      <family val="0"/>
    </font>
    <font>
      <b/>
      <sz val="18"/>
      <name val="黑体"/>
      <family val="0"/>
    </font>
    <font>
      <sz val="11"/>
      <color indexed="20"/>
      <name val="宋体"/>
      <family val="0"/>
    </font>
    <font>
      <sz val="11"/>
      <color indexed="9"/>
      <name val="宋体"/>
      <family val="0"/>
    </font>
    <font>
      <sz val="11"/>
      <color indexed="17"/>
      <name val="宋体"/>
      <family val="0"/>
    </font>
    <font>
      <b/>
      <sz val="11"/>
      <color indexed="56"/>
      <name val="宋体"/>
      <family val="0"/>
    </font>
    <font>
      <sz val="12"/>
      <color indexed="16"/>
      <name val="宋体"/>
      <family val="0"/>
    </font>
    <font>
      <sz val="12"/>
      <color indexed="20"/>
      <name val="宋体"/>
      <family val="0"/>
    </font>
    <font>
      <sz val="11"/>
      <color indexed="60"/>
      <name val="宋体"/>
      <family val="0"/>
    </font>
    <font>
      <sz val="10.5"/>
      <color indexed="17"/>
      <name val="宋体"/>
      <family val="0"/>
    </font>
    <font>
      <b/>
      <sz val="11"/>
      <color indexed="9"/>
      <name val="宋体"/>
      <family val="0"/>
    </font>
    <font>
      <sz val="10.5"/>
      <color indexed="20"/>
      <name val="宋体"/>
      <family val="0"/>
    </font>
    <font>
      <sz val="12"/>
      <color indexed="20"/>
      <name val="楷体_GB2312"/>
      <family val="0"/>
    </font>
    <font>
      <sz val="11"/>
      <color indexed="62"/>
      <name val="宋体"/>
      <family val="0"/>
    </font>
    <font>
      <sz val="12"/>
      <color indexed="17"/>
      <name val="宋体"/>
      <family val="0"/>
    </font>
    <font>
      <b/>
      <sz val="11"/>
      <color indexed="63"/>
      <name val="宋体"/>
      <family val="0"/>
    </font>
    <font>
      <b/>
      <sz val="15"/>
      <color indexed="56"/>
      <name val="宋体"/>
      <family val="0"/>
    </font>
    <font>
      <b/>
      <sz val="18"/>
      <color indexed="56"/>
      <name val="宋体"/>
      <family val="0"/>
    </font>
    <font>
      <sz val="12"/>
      <color indexed="17"/>
      <name val="楷体_GB2312"/>
      <family val="0"/>
    </font>
    <font>
      <b/>
      <sz val="11"/>
      <color indexed="56"/>
      <name val="楷体_GB2312"/>
      <family val="0"/>
    </font>
    <font>
      <sz val="10"/>
      <name val="Helv"/>
      <family val="0"/>
    </font>
    <font>
      <sz val="12"/>
      <color indexed="9"/>
      <name val="楷体_GB2312"/>
      <family val="0"/>
    </font>
    <font>
      <b/>
      <sz val="13"/>
      <color indexed="56"/>
      <name val="宋体"/>
      <family val="0"/>
    </font>
    <font>
      <sz val="11"/>
      <color indexed="52"/>
      <name val="宋体"/>
      <family val="0"/>
    </font>
    <font>
      <sz val="8"/>
      <name val="Arial"/>
      <family val="2"/>
    </font>
    <font>
      <sz val="12"/>
      <color indexed="9"/>
      <name val="宋体"/>
      <family val="0"/>
    </font>
    <font>
      <i/>
      <sz val="11"/>
      <color indexed="23"/>
      <name val="宋体"/>
      <family val="0"/>
    </font>
    <font>
      <sz val="12"/>
      <color indexed="9"/>
      <name val="Helv"/>
      <family val="0"/>
    </font>
    <font>
      <sz val="12"/>
      <color indexed="8"/>
      <name val="楷体_GB2312"/>
      <family val="0"/>
    </font>
    <font>
      <sz val="12"/>
      <name val="官帕眉"/>
      <family val="0"/>
    </font>
    <font>
      <sz val="8"/>
      <name val="Times New Roman"/>
      <family val="0"/>
    </font>
    <font>
      <sz val="10"/>
      <name val="MS Sans Serif"/>
      <family val="0"/>
    </font>
    <font>
      <b/>
      <sz val="12"/>
      <color indexed="63"/>
      <name val="楷体_GB2312"/>
      <family val="0"/>
    </font>
    <font>
      <b/>
      <sz val="11"/>
      <color indexed="52"/>
      <name val="宋体"/>
      <family val="0"/>
    </font>
    <font>
      <sz val="12"/>
      <name val="Helv"/>
      <family val="0"/>
    </font>
    <font>
      <b/>
      <sz val="12"/>
      <name val="Arial"/>
      <family val="2"/>
    </font>
    <font>
      <sz val="11"/>
      <color indexed="10"/>
      <name val="宋体"/>
      <family val="0"/>
    </font>
    <font>
      <sz val="12"/>
      <color indexed="10"/>
      <name val="楷体_GB2312"/>
      <family val="0"/>
    </font>
    <font>
      <b/>
      <sz val="12"/>
      <color indexed="9"/>
      <name val="楷体_GB2312"/>
      <family val="0"/>
    </font>
    <font>
      <sz val="12"/>
      <name val="Arial"/>
      <family val="2"/>
    </font>
    <font>
      <b/>
      <sz val="10"/>
      <name val="Tms Rmn"/>
      <family val="0"/>
    </font>
    <font>
      <b/>
      <sz val="12"/>
      <color indexed="8"/>
      <name val="楷体_GB2312"/>
      <family val="0"/>
    </font>
    <font>
      <b/>
      <sz val="12"/>
      <color indexed="52"/>
      <name val="楷体_GB2312"/>
      <family val="0"/>
    </font>
    <font>
      <b/>
      <sz val="15"/>
      <color indexed="56"/>
      <name val="楷体_GB2312"/>
      <family val="0"/>
    </font>
    <font>
      <sz val="7"/>
      <name val="Small Fonts"/>
      <family val="0"/>
    </font>
    <font>
      <b/>
      <sz val="13"/>
      <color indexed="56"/>
      <name val="楷体_GB2312"/>
      <family val="0"/>
    </font>
    <font>
      <sz val="12"/>
      <name val="Courier"/>
      <family val="0"/>
    </font>
    <font>
      <sz val="11"/>
      <color indexed="20"/>
      <name val="Tahoma"/>
      <family val="0"/>
    </font>
    <font>
      <sz val="11"/>
      <color indexed="17"/>
      <name val="Tahoma"/>
      <family val="0"/>
    </font>
    <font>
      <b/>
      <sz val="14"/>
      <name val="楷体"/>
      <family val="0"/>
    </font>
    <font>
      <sz val="12"/>
      <color indexed="60"/>
      <name val="楷体_GB2312"/>
      <family val="0"/>
    </font>
    <font>
      <u val="single"/>
      <sz val="12"/>
      <color indexed="36"/>
      <name val="宋体"/>
      <family val="0"/>
    </font>
    <font>
      <b/>
      <sz val="10"/>
      <name val="MS Sans Serif"/>
      <family val="0"/>
    </font>
    <font>
      <sz val="12"/>
      <color indexed="52"/>
      <name val="楷体_GB2312"/>
      <family val="0"/>
    </font>
    <font>
      <u val="single"/>
      <sz val="12"/>
      <color indexed="12"/>
      <name val="宋体"/>
      <family val="0"/>
    </font>
    <font>
      <sz val="10"/>
      <name val="楷体"/>
      <family val="0"/>
    </font>
    <font>
      <sz val="10"/>
      <name val="Geneva"/>
      <family val="0"/>
    </font>
    <font>
      <b/>
      <sz val="9"/>
      <name val="Arial"/>
      <family val="2"/>
    </font>
    <font>
      <b/>
      <sz val="18"/>
      <color indexed="62"/>
      <name val="宋体"/>
      <family val="0"/>
    </font>
    <font>
      <sz val="12"/>
      <color indexed="62"/>
      <name val="楷体_GB2312"/>
      <family val="0"/>
    </font>
    <font>
      <sz val="12"/>
      <name val="바탕체"/>
      <family val="0"/>
    </font>
    <font>
      <sz val="10"/>
      <color indexed="8"/>
      <name val="Arial"/>
      <family val="2"/>
    </font>
    <font>
      <i/>
      <sz val="12"/>
      <color indexed="23"/>
      <name val="楷体_GB2312"/>
      <family val="0"/>
    </font>
    <font>
      <sz val="10"/>
      <color indexed="8"/>
      <name val="MS Sans Serif"/>
      <family val="0"/>
    </font>
    <font>
      <b/>
      <sz val="18"/>
      <name val="Arial"/>
      <family val="2"/>
    </font>
    <font>
      <sz val="12"/>
      <name val="黑体"/>
      <family val="0"/>
    </font>
    <font>
      <b/>
      <sz val="9"/>
      <name val="宋体"/>
      <family val="0"/>
    </font>
    <font>
      <b/>
      <sz val="8"/>
      <name val="宋体"/>
      <family val="2"/>
    </font>
  </fonts>
  <fills count="37">
    <fill>
      <patternFill/>
    </fill>
    <fill>
      <patternFill patternType="gray125"/>
    </fill>
    <fill>
      <patternFill patternType="solid">
        <fgColor indexed="11"/>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36"/>
        <bgColor indexed="64"/>
      </patternFill>
    </fill>
    <fill>
      <patternFill patternType="gray0625"/>
    </fill>
    <fill>
      <patternFill patternType="solid">
        <fgColor indexed="30"/>
        <bgColor indexed="64"/>
      </patternFill>
    </fill>
    <fill>
      <patternFill patternType="solid">
        <fgColor indexed="10"/>
        <bgColor indexed="64"/>
      </patternFill>
    </fill>
    <fill>
      <patternFill patternType="solid">
        <fgColor indexed="54"/>
        <bgColor indexed="64"/>
      </patternFill>
    </fill>
    <fill>
      <patternFill patternType="solid">
        <fgColor indexed="25"/>
        <bgColor indexed="64"/>
      </patternFill>
    </fill>
    <fill>
      <patternFill patternType="solid">
        <fgColor indexed="12"/>
        <bgColor indexed="64"/>
      </patternFill>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lightUp">
        <fgColor indexed="9"/>
        <bgColor indexed="55"/>
      </patternFill>
    </fill>
    <fill>
      <patternFill patternType="lightUp">
        <fgColor indexed="9"/>
        <bgColor indexed="22"/>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style="thin"/>
      <top>
        <color indexed="63"/>
      </top>
      <bottom style="thin"/>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right/>
      <top style="thin"/>
      <bottom style="double"/>
    </border>
    <border>
      <left>
        <color indexed="63"/>
      </left>
      <right>
        <color indexed="63"/>
      </right>
      <top>
        <color indexed="63"/>
      </top>
      <bottom style="thick">
        <color indexed="22"/>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right/>
      <top style="medium"/>
      <bottom style="mediu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style="thin"/>
      <right/>
      <top style="thin"/>
      <bottom style="thin"/>
    </border>
    <border>
      <left style="thin"/>
      <right style="thin">
        <color indexed="8"/>
      </right>
      <top>
        <color indexed="63"/>
      </top>
      <bottom>
        <color indexed="63"/>
      </bottom>
    </border>
    <border>
      <left style="thin"/>
      <right style="thin">
        <color indexed="8"/>
      </right>
      <top>
        <color indexed="63"/>
      </top>
      <bottom style="thin"/>
    </border>
    <border>
      <left/>
      <right/>
      <top/>
      <bottom style="thin"/>
    </border>
    <border>
      <left style="thin"/>
      <right style="thin"/>
      <top/>
      <bottom style="thin"/>
    </border>
    <border>
      <left>
        <color indexed="63"/>
      </left>
      <right>
        <color indexed="63"/>
      </right>
      <top style="thin"/>
      <bottom>
        <color indexed="63"/>
      </bottom>
    </border>
    <border>
      <left/>
      <right style="thin"/>
      <top style="thin"/>
      <bottom style="thin"/>
    </border>
  </borders>
  <cellStyleXfs count="3390">
    <xf numFmtId="0" fontId="0" fillId="0" borderId="0">
      <alignment vertical="center"/>
      <protection/>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45" fillId="2" borderId="0" applyNumberFormat="0" applyBorder="0" applyAlignment="0" applyProtection="0">
      <alignment vertical="center"/>
    </xf>
    <xf numFmtId="0" fontId="45" fillId="3" borderId="0" applyNumberFormat="0" applyBorder="0" applyAlignment="0" applyProtection="0">
      <alignment vertical="center"/>
    </xf>
    <xf numFmtId="0" fontId="50" fillId="4" borderId="0" applyNumberFormat="0" applyBorder="0" applyAlignment="0" applyProtection="0">
      <alignment vertical="center"/>
    </xf>
    <xf numFmtId="0" fontId="46" fillId="5" borderId="0" applyNumberFormat="0" applyBorder="0" applyAlignment="0" applyProtection="0">
      <alignment vertical="center"/>
    </xf>
    <xf numFmtId="0" fontId="75" fillId="6" borderId="1" applyNumberFormat="0" applyAlignment="0" applyProtection="0">
      <alignment vertical="center"/>
    </xf>
    <xf numFmtId="0" fontId="11" fillId="7" borderId="0" applyNumberFormat="0" applyBorder="0" applyAlignment="0" applyProtection="0">
      <alignment vertical="center"/>
    </xf>
    <xf numFmtId="0" fontId="17" fillId="8" borderId="2" applyNumberFormat="0" applyFont="0" applyAlignment="0" applyProtection="0">
      <alignment vertical="center"/>
    </xf>
    <xf numFmtId="187" fontId="17" fillId="0" borderId="0" applyFont="0" applyFill="0" applyProtection="0">
      <alignment/>
    </xf>
    <xf numFmtId="0" fontId="55" fillId="9" borderId="1" applyNumberFormat="0" applyAlignment="0" applyProtection="0">
      <alignment vertical="center"/>
    </xf>
    <xf numFmtId="0" fontId="11" fillId="10" borderId="0" applyNumberFormat="0" applyBorder="0" applyAlignment="0" applyProtection="0">
      <alignment vertical="center"/>
    </xf>
    <xf numFmtId="0" fontId="46" fillId="5" borderId="0" applyNumberFormat="0" applyBorder="0" applyAlignment="0" applyProtection="0">
      <alignment vertical="center"/>
    </xf>
    <xf numFmtId="0" fontId="17" fillId="8" borderId="2" applyNumberFormat="0" applyFont="0" applyAlignment="0" applyProtection="0">
      <alignment vertical="center"/>
    </xf>
    <xf numFmtId="0" fontId="38" fillId="0" borderId="3" applyNumberFormat="0" applyFill="0" applyAlignment="0" applyProtection="0">
      <alignment vertical="center"/>
    </xf>
    <xf numFmtId="0" fontId="11" fillId="7" borderId="0" applyNumberFormat="0" applyBorder="0" applyAlignment="0" applyProtection="0">
      <alignment vertical="center"/>
    </xf>
    <xf numFmtId="0" fontId="46" fillId="5" borderId="0" applyNumberFormat="0" applyBorder="0" applyAlignment="0" applyProtection="0">
      <alignment vertical="center"/>
    </xf>
    <xf numFmtId="0" fontId="11" fillId="11" borderId="0" applyNumberFormat="0" applyBorder="0" applyAlignment="0" applyProtection="0">
      <alignment vertical="center"/>
    </xf>
    <xf numFmtId="0" fontId="48" fillId="12" borderId="0" applyNumberFormat="0" applyBorder="0" applyAlignment="0" applyProtection="0">
      <alignment/>
    </xf>
    <xf numFmtId="0" fontId="11" fillId="7" borderId="0" applyNumberFormat="0" applyBorder="0" applyAlignment="0" applyProtection="0">
      <alignment vertical="center"/>
    </xf>
    <xf numFmtId="0" fontId="75" fillId="6" borderId="1" applyNumberFormat="0" applyAlignment="0" applyProtection="0">
      <alignment vertical="center"/>
    </xf>
    <xf numFmtId="0" fontId="45" fillId="13" borderId="0" applyNumberFormat="0" applyBorder="0" applyAlignment="0" applyProtection="0">
      <alignment vertical="center"/>
    </xf>
    <xf numFmtId="0" fontId="55" fillId="9" borderId="1" applyNumberFormat="0" applyAlignment="0" applyProtection="0">
      <alignment vertical="center"/>
    </xf>
    <xf numFmtId="0" fontId="56" fillId="7" borderId="0" applyNumberFormat="0" applyBorder="0" applyAlignment="0" applyProtection="0">
      <alignment vertical="center"/>
    </xf>
    <xf numFmtId="0" fontId="65" fillId="0" borderId="4" applyNumberFormat="0" applyFill="0" applyAlignment="0" applyProtection="0">
      <alignment vertical="center"/>
    </xf>
    <xf numFmtId="0" fontId="75" fillId="6" borderId="1" applyNumberFormat="0" applyAlignment="0" applyProtection="0">
      <alignment vertical="center"/>
    </xf>
    <xf numFmtId="0" fontId="46" fillId="5" borderId="0" applyNumberFormat="0" applyBorder="0" applyAlignment="0" applyProtection="0">
      <alignment vertical="center"/>
    </xf>
    <xf numFmtId="0" fontId="63" fillId="13" borderId="0" applyNumberFormat="0" applyBorder="0" applyAlignment="0" applyProtection="0">
      <alignment vertical="center"/>
    </xf>
    <xf numFmtId="0" fontId="17" fillId="0" borderId="0">
      <alignment/>
      <protection/>
    </xf>
    <xf numFmtId="0" fontId="19" fillId="0" borderId="0">
      <alignment/>
      <protection/>
    </xf>
    <xf numFmtId="0" fontId="11" fillId="14" borderId="0" applyNumberFormat="0" applyBorder="0" applyAlignment="0" applyProtection="0">
      <alignment vertical="center"/>
    </xf>
    <xf numFmtId="0" fontId="55" fillId="9" borderId="1" applyNumberFormat="0" applyAlignment="0" applyProtection="0">
      <alignment vertical="center"/>
    </xf>
    <xf numFmtId="0" fontId="45" fillId="3" borderId="0" applyNumberFormat="0" applyBorder="0" applyAlignment="0" applyProtection="0">
      <alignment vertical="center"/>
    </xf>
    <xf numFmtId="0" fontId="11" fillId="15" borderId="0" applyNumberFormat="0" applyBorder="0" applyAlignment="0" applyProtection="0">
      <alignment vertical="center"/>
    </xf>
    <xf numFmtId="0" fontId="45" fillId="13" borderId="0" applyNumberFormat="0" applyBorder="0" applyAlignment="0" applyProtection="0">
      <alignment vertical="center"/>
    </xf>
    <xf numFmtId="0" fontId="5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1" fontId="1" fillId="0" borderId="5">
      <alignment vertical="center"/>
      <protection locked="0"/>
    </xf>
    <xf numFmtId="0" fontId="48" fillId="12" borderId="0" applyNumberFormat="0" applyBorder="0" applyAlignment="0" applyProtection="0">
      <alignment/>
    </xf>
    <xf numFmtId="0" fontId="67" fillId="16" borderId="0" applyNumberFormat="0" applyBorder="0" applyAlignment="0" applyProtection="0">
      <alignment/>
    </xf>
    <xf numFmtId="0" fontId="45" fillId="13" borderId="0" applyNumberFormat="0" applyBorder="0" applyAlignment="0" applyProtection="0">
      <alignment vertical="center"/>
    </xf>
    <xf numFmtId="0" fontId="46" fillId="5" borderId="0" applyNumberFormat="0" applyBorder="0" applyAlignment="0" applyProtection="0">
      <alignment vertical="center"/>
    </xf>
    <xf numFmtId="0" fontId="50" fillId="4" borderId="0" applyNumberFormat="0" applyBorder="0" applyAlignment="0" applyProtection="0">
      <alignment vertical="center"/>
    </xf>
    <xf numFmtId="9" fontId="17" fillId="0" borderId="0" applyFont="0" applyFill="0" applyBorder="0" applyAlignment="0" applyProtection="0">
      <alignment vertical="center"/>
    </xf>
    <xf numFmtId="0" fontId="46" fillId="5" borderId="0" applyNumberFormat="0" applyBorder="0" applyAlignment="0" applyProtection="0">
      <alignment vertical="center"/>
    </xf>
    <xf numFmtId="0" fontId="90" fillId="5" borderId="0" applyNumberFormat="0" applyBorder="0" applyAlignment="0" applyProtection="0">
      <alignment vertical="center"/>
    </xf>
    <xf numFmtId="0" fontId="49" fillId="12" borderId="0" applyNumberFormat="0" applyBorder="0" applyAlignment="0" applyProtection="0">
      <alignment vertical="center"/>
    </xf>
    <xf numFmtId="0" fontId="56" fillId="5" borderId="0" applyNumberFormat="0" applyBorder="0" applyAlignment="0" applyProtection="0">
      <alignment/>
    </xf>
    <xf numFmtId="0" fontId="11" fillId="9"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7" fillId="8" borderId="2" applyNumberFormat="0" applyFont="0" applyAlignment="0" applyProtection="0">
      <alignment vertical="center"/>
    </xf>
    <xf numFmtId="0" fontId="60" fillId="5" borderId="0" applyNumberFormat="0" applyBorder="0" applyAlignment="0" applyProtection="0">
      <alignment vertical="center"/>
    </xf>
    <xf numFmtId="0" fontId="67" fillId="6" borderId="0" applyNumberFormat="0" applyBorder="0" applyAlignment="0" applyProtection="0">
      <alignment/>
    </xf>
    <xf numFmtId="194" fontId="17" fillId="0" borderId="0" applyFont="0" applyFill="0" applyBorder="0" applyAlignment="0" applyProtection="0">
      <alignment/>
    </xf>
    <xf numFmtId="0" fontId="46" fillId="5" borderId="0" applyNumberFormat="0" applyBorder="0" applyAlignment="0" applyProtection="0">
      <alignment vertical="center"/>
    </xf>
    <xf numFmtId="0" fontId="11" fillId="12" borderId="0" applyNumberFormat="0" applyBorder="0" applyAlignment="0" applyProtection="0">
      <alignment vertical="center"/>
    </xf>
    <xf numFmtId="0" fontId="56" fillId="5" borderId="0" applyNumberFormat="0" applyBorder="0" applyAlignment="0" applyProtection="0">
      <alignment/>
    </xf>
    <xf numFmtId="43" fontId="17" fillId="0" borderId="0" applyFont="0" applyFill="0" applyBorder="0" applyAlignment="0" applyProtection="0">
      <alignment/>
    </xf>
    <xf numFmtId="0" fontId="44" fillId="12" borderId="0" applyNumberFormat="0" applyBorder="0" applyAlignment="0" applyProtection="0">
      <alignment vertical="center"/>
    </xf>
    <xf numFmtId="0" fontId="11" fillId="9" borderId="0" applyNumberFormat="0" applyBorder="0" applyAlignment="0" applyProtection="0">
      <alignment vertical="center"/>
    </xf>
    <xf numFmtId="0" fontId="38" fillId="0" borderId="3" applyNumberFormat="0" applyFill="0" applyAlignment="0" applyProtection="0">
      <alignment vertical="center"/>
    </xf>
    <xf numFmtId="0" fontId="63" fillId="3"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17" fillId="0" borderId="0">
      <alignment/>
      <protection/>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95" fillId="0" borderId="4" applyNumberFormat="0" applyFill="0" applyAlignment="0" applyProtection="0">
      <alignment vertical="center"/>
    </xf>
    <xf numFmtId="0" fontId="45" fillId="17" borderId="0" applyNumberFormat="0" applyBorder="0" applyAlignment="0" applyProtection="0">
      <alignment vertical="center"/>
    </xf>
    <xf numFmtId="0" fontId="45" fillId="3" borderId="0" applyNumberFormat="0" applyBorder="0" applyAlignment="0" applyProtection="0">
      <alignment vertical="center"/>
    </xf>
    <xf numFmtId="0" fontId="46" fillId="5" borderId="0" applyNumberFormat="0" applyBorder="0" applyAlignment="0" applyProtection="0">
      <alignment vertical="center"/>
    </xf>
    <xf numFmtId="0" fontId="51" fillId="7"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0" fillId="4" borderId="0" applyNumberFormat="0" applyBorder="0" applyAlignment="0" applyProtection="0">
      <alignment vertical="center"/>
    </xf>
    <xf numFmtId="0" fontId="53" fillId="15" borderId="0" applyNumberFormat="0" applyBorder="0" applyAlignment="0" applyProtection="0">
      <alignment vertical="center"/>
    </xf>
    <xf numFmtId="0" fontId="96" fillId="0" borderId="0" applyNumberFormat="0" applyFill="0" applyBorder="0" applyAlignment="0" applyProtection="0">
      <alignment vertical="top"/>
    </xf>
    <xf numFmtId="0" fontId="46" fillId="5" borderId="0" applyNumberFormat="0" applyBorder="0" applyAlignment="0" applyProtection="0">
      <alignment vertical="center"/>
    </xf>
    <xf numFmtId="0" fontId="11" fillId="9" borderId="0" applyNumberFormat="0" applyBorder="0" applyAlignment="0" applyProtection="0">
      <alignment vertical="center"/>
    </xf>
    <xf numFmtId="0" fontId="47" fillId="0" borderId="6" applyNumberFormat="0" applyFill="0" applyAlignment="0" applyProtection="0">
      <alignment vertical="center"/>
    </xf>
    <xf numFmtId="0" fontId="44" fillId="12" borderId="0" applyNumberFormat="0" applyBorder="0" applyAlignment="0" applyProtection="0">
      <alignment vertical="center"/>
    </xf>
    <xf numFmtId="0" fontId="57" fillId="6" borderId="7" applyNumberFormat="0" applyAlignment="0" applyProtection="0">
      <alignment vertical="center"/>
    </xf>
    <xf numFmtId="0" fontId="68" fillId="0" borderId="0" applyNumberFormat="0" applyFill="0" applyBorder="0" applyAlignment="0" applyProtection="0">
      <alignment vertical="center"/>
    </xf>
    <xf numFmtId="0" fontId="56" fillId="5" borderId="0" applyNumberFormat="0" applyBorder="0" applyAlignment="0" applyProtection="0">
      <alignment/>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45" fillId="18"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9" fontId="17" fillId="0" borderId="0" applyFont="0" applyFill="0" applyBorder="0" applyAlignment="0" applyProtection="0">
      <alignment vertical="center"/>
    </xf>
    <xf numFmtId="0" fontId="60" fillId="5" borderId="0" applyNumberFormat="0" applyBorder="0" applyAlignment="0" applyProtection="0">
      <alignment vertical="center"/>
    </xf>
    <xf numFmtId="0" fontId="70" fillId="11" borderId="0" applyNumberFormat="0" applyBorder="0" applyAlignment="0" applyProtection="0">
      <alignment vertical="center"/>
    </xf>
    <xf numFmtId="0" fontId="63" fillId="13" borderId="0" applyNumberFormat="0" applyBorder="0" applyAlignment="0" applyProtection="0">
      <alignment vertical="center"/>
    </xf>
    <xf numFmtId="0" fontId="58" fillId="0" borderId="8" applyNumberFormat="0" applyFill="0" applyAlignment="0" applyProtection="0">
      <alignment vertical="center"/>
    </xf>
    <xf numFmtId="0" fontId="11" fillId="1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5" fillId="3" borderId="0" applyNumberFormat="0" applyBorder="0" applyAlignment="0" applyProtection="0">
      <alignment vertical="center"/>
    </xf>
    <xf numFmtId="0" fontId="55" fillId="9" borderId="1" applyNumberFormat="0" applyAlignment="0" applyProtection="0">
      <alignment vertical="center"/>
    </xf>
    <xf numFmtId="0" fontId="50" fillId="4" borderId="0" applyNumberFormat="0" applyBorder="0" applyAlignment="0" applyProtection="0">
      <alignment vertical="center"/>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44" fillId="12" borderId="0" applyNumberFormat="0" applyBorder="0" applyAlignment="0" applyProtection="0">
      <alignment vertical="center"/>
    </xf>
    <xf numFmtId="0" fontId="57" fillId="6" borderId="7" applyNumberFormat="0" applyAlignment="0" applyProtection="0">
      <alignment vertical="center"/>
    </xf>
    <xf numFmtId="0" fontId="44" fillId="15" borderId="0" applyNumberFormat="0" applyBorder="0" applyAlignment="0" applyProtection="0">
      <alignment vertical="center"/>
    </xf>
    <xf numFmtId="0" fontId="11" fillId="2" borderId="0" applyNumberFormat="0" applyBorder="0" applyAlignment="0" applyProtection="0">
      <alignment vertical="center"/>
    </xf>
    <xf numFmtId="0" fontId="97" fillId="0" borderId="9" applyNumberFormat="0" applyFill="0" applyProtection="0">
      <alignment horizontal="left"/>
    </xf>
    <xf numFmtId="0" fontId="75" fillId="6" borderId="1" applyNumberFormat="0" applyAlignment="0" applyProtection="0">
      <alignment vertical="center"/>
    </xf>
    <xf numFmtId="0" fontId="11" fillId="16" borderId="0" applyNumberFormat="0" applyBorder="0" applyAlignment="0" applyProtection="0">
      <alignment vertical="center"/>
    </xf>
    <xf numFmtId="0" fontId="62" fillId="0" borderId="0">
      <alignment/>
      <protection/>
    </xf>
    <xf numFmtId="0" fontId="56" fillId="7" borderId="0" applyNumberFormat="0" applyBorder="0" applyAlignment="0" applyProtection="0">
      <alignment vertical="center"/>
    </xf>
    <xf numFmtId="0" fontId="46" fillId="5" borderId="0" applyNumberFormat="0" applyBorder="0" applyAlignment="0" applyProtection="0">
      <alignment vertical="center"/>
    </xf>
    <xf numFmtId="0" fontId="53" fillId="12" borderId="0" applyNumberFormat="0" applyBorder="0" applyAlignment="0" applyProtection="0">
      <alignment vertical="center"/>
    </xf>
    <xf numFmtId="0" fontId="46" fillId="5" borderId="0" applyNumberFormat="0" applyBorder="0" applyAlignment="0" applyProtection="0">
      <alignment vertical="center"/>
    </xf>
    <xf numFmtId="0" fontId="59" fillId="0" borderId="0" applyNumberFormat="0" applyFill="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65" fillId="0" borderId="4" applyNumberFormat="0" applyFill="0" applyAlignment="0" applyProtection="0">
      <alignment vertical="center"/>
    </xf>
    <xf numFmtId="0" fontId="51" fillId="7" borderId="0" applyNumberFormat="0" applyBorder="0" applyAlignment="0" applyProtection="0">
      <alignment vertical="center"/>
    </xf>
    <xf numFmtId="0" fontId="56" fillId="5" borderId="0" applyNumberFormat="0" applyBorder="0" applyAlignment="0" applyProtection="0">
      <alignment/>
    </xf>
    <xf numFmtId="0" fontId="100" fillId="0" borderId="0" applyNumberFormat="0" applyFill="0" applyBorder="0" applyAlignment="0" applyProtection="0">
      <alignment/>
    </xf>
    <xf numFmtId="0" fontId="0" fillId="8" borderId="0" applyNumberFormat="0" applyBorder="0" applyAlignment="0" applyProtection="0">
      <alignment/>
    </xf>
    <xf numFmtId="0" fontId="49" fillId="15" borderId="0" applyNumberFormat="0" applyBorder="0" applyAlignment="0" applyProtection="0">
      <alignment vertical="center"/>
    </xf>
    <xf numFmtId="0" fontId="70" fillId="5" borderId="0" applyNumberFormat="0" applyBorder="0" applyAlignment="0" applyProtection="0">
      <alignment vertical="center"/>
    </xf>
    <xf numFmtId="0" fontId="0" fillId="14" borderId="0" applyNumberFormat="0" applyBorder="0" applyAlignment="0" applyProtection="0">
      <alignment/>
    </xf>
    <xf numFmtId="0" fontId="60" fillId="5" borderId="0" applyNumberFormat="0" applyBorder="0" applyAlignment="0" applyProtection="0">
      <alignment vertical="center"/>
    </xf>
    <xf numFmtId="0" fontId="0" fillId="5" borderId="0" applyNumberFormat="0" applyBorder="0" applyAlignment="0" applyProtection="0">
      <alignment/>
    </xf>
    <xf numFmtId="0" fontId="83" fillId="0" borderId="3" applyNumberFormat="0" applyFill="0" applyAlignment="0" applyProtection="0">
      <alignment vertical="center"/>
    </xf>
    <xf numFmtId="0" fontId="46" fillId="7" borderId="0" applyNumberFormat="0" applyBorder="0" applyAlignment="0" applyProtection="0">
      <alignment vertical="center"/>
    </xf>
    <xf numFmtId="0" fontId="17" fillId="0" borderId="0" applyFont="0" applyFill="0" applyBorder="0" applyAlignment="0" applyProtection="0">
      <alignment/>
    </xf>
    <xf numFmtId="0" fontId="56" fillId="5" borderId="0" applyNumberFormat="0" applyBorder="0" applyAlignment="0" applyProtection="0">
      <alignment/>
    </xf>
    <xf numFmtId="0" fontId="54" fillId="12" borderId="0" applyNumberFormat="0" applyBorder="0" applyAlignment="0" applyProtection="0">
      <alignment vertical="center"/>
    </xf>
    <xf numFmtId="0" fontId="46" fillId="5" borderId="0" applyNumberFormat="0" applyBorder="0" applyAlignment="0" applyProtection="0">
      <alignment vertical="center"/>
    </xf>
    <xf numFmtId="0" fontId="59" fillId="0" borderId="0" applyNumberFormat="0" applyFill="0" applyBorder="0" applyAlignment="0" applyProtection="0">
      <alignment vertical="center"/>
    </xf>
    <xf numFmtId="0" fontId="45" fillId="19" borderId="0" applyNumberFormat="0" applyBorder="0" applyAlignment="0" applyProtection="0">
      <alignment vertical="center"/>
    </xf>
    <xf numFmtId="0" fontId="46" fillId="5" borderId="0" applyNumberFormat="0" applyBorder="0" applyAlignment="0" applyProtection="0">
      <alignment vertical="center"/>
    </xf>
    <xf numFmtId="0" fontId="60" fillId="5" borderId="0" applyNumberFormat="0" applyBorder="0" applyAlignment="0" applyProtection="0">
      <alignment vertical="center"/>
    </xf>
    <xf numFmtId="0" fontId="45" fillId="13" borderId="0" applyNumberFormat="0" applyBorder="0" applyAlignment="0" applyProtection="0">
      <alignment vertical="center"/>
    </xf>
    <xf numFmtId="0" fontId="68" fillId="0" borderId="0" applyNumberFormat="0" applyFill="0" applyBorder="0" applyAlignment="0" applyProtection="0">
      <alignment vertical="center"/>
    </xf>
    <xf numFmtId="0" fontId="38" fillId="0" borderId="3" applyNumberFormat="0" applyFill="0" applyAlignment="0" applyProtection="0">
      <alignment vertical="center"/>
    </xf>
    <xf numFmtId="0" fontId="45" fillId="17" borderId="0" applyNumberFormat="0" applyBorder="0" applyAlignment="0" applyProtection="0">
      <alignment vertical="center"/>
    </xf>
    <xf numFmtId="0" fontId="56" fillId="5" borderId="0" applyNumberFormat="0" applyBorder="0" applyAlignment="0" applyProtection="0">
      <alignment vertical="center"/>
    </xf>
    <xf numFmtId="0" fontId="11" fillId="16" borderId="0" applyNumberFormat="0" applyBorder="0" applyAlignment="0" applyProtection="0">
      <alignment vertical="center"/>
    </xf>
    <xf numFmtId="0" fontId="56" fillId="5" borderId="0" applyNumberFormat="0" applyBorder="0" applyAlignment="0" applyProtection="0">
      <alignment/>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2" fillId="20" borderId="10" applyNumberFormat="0" applyAlignment="0" applyProtection="0">
      <alignment vertical="center"/>
    </xf>
    <xf numFmtId="0" fontId="44" fillId="12" borderId="0" applyNumberFormat="0" applyBorder="0" applyAlignment="0" applyProtection="0">
      <alignment vertical="center"/>
    </xf>
    <xf numFmtId="0" fontId="57" fillId="6" borderId="7" applyNumberFormat="0" applyAlignment="0" applyProtection="0">
      <alignment vertical="center"/>
    </xf>
    <xf numFmtId="0" fontId="46" fillId="5" borderId="0" applyNumberFormat="0" applyBorder="0" applyAlignment="0" applyProtection="0">
      <alignment vertical="center"/>
    </xf>
    <xf numFmtId="0" fontId="58" fillId="0" borderId="8" applyNumberFormat="0" applyFill="0" applyAlignment="0" applyProtection="0">
      <alignment vertical="center"/>
    </xf>
    <xf numFmtId="0" fontId="17" fillId="8" borderId="2" applyNumberFormat="0" applyFont="0" applyAlignment="0" applyProtection="0">
      <alignment vertical="center"/>
    </xf>
    <xf numFmtId="0" fontId="44" fillId="12" borderId="0" applyNumberFormat="0" applyBorder="0" applyAlignment="0" applyProtection="0">
      <alignment vertical="center"/>
    </xf>
    <xf numFmtId="0" fontId="11" fillId="16" borderId="0" applyNumberFormat="0" applyBorder="0" applyAlignment="0" applyProtection="0">
      <alignment vertical="center"/>
    </xf>
    <xf numFmtId="0" fontId="78" fillId="0" borderId="0" applyNumberFormat="0" applyFill="0" applyBorder="0" applyAlignment="0" applyProtection="0">
      <alignment vertical="center"/>
    </xf>
    <xf numFmtId="0" fontId="56" fillId="7" borderId="0" applyNumberFormat="0" applyBorder="0" applyAlignment="0" applyProtection="0">
      <alignment vertical="center"/>
    </xf>
    <xf numFmtId="0" fontId="51" fillId="5" borderId="0" applyNumberFormat="0" applyBorder="0" applyAlignment="0" applyProtection="0">
      <alignment vertical="center"/>
    </xf>
    <xf numFmtId="0" fontId="52" fillId="20" borderId="10" applyNumberFormat="0" applyAlignment="0" applyProtection="0">
      <alignment vertical="center"/>
    </xf>
    <xf numFmtId="0" fontId="75" fillId="6" borderId="1" applyNumberFormat="0" applyAlignment="0" applyProtection="0">
      <alignment vertical="center"/>
    </xf>
    <xf numFmtId="0" fontId="45" fillId="21" borderId="0" applyNumberFormat="0" applyBorder="0" applyAlignment="0" applyProtection="0">
      <alignment vertical="center"/>
    </xf>
    <xf numFmtId="43" fontId="11" fillId="0" borderId="0" applyFont="0" applyFill="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68" fillId="0" borderId="0" applyNumberFormat="0" applyFill="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7" fillId="0" borderId="6" applyNumberFormat="0" applyFill="0" applyAlignment="0" applyProtection="0">
      <alignment vertical="center"/>
    </xf>
    <xf numFmtId="0" fontId="38" fillId="0" borderId="3" applyNumberFormat="0" applyFill="0" applyAlignment="0" applyProtection="0">
      <alignment vertical="center"/>
    </xf>
    <xf numFmtId="0" fontId="49" fillId="15" borderId="0" applyNumberFormat="0" applyBorder="0" applyAlignment="0" applyProtection="0">
      <alignment vertical="center"/>
    </xf>
    <xf numFmtId="0" fontId="58" fillId="0" borderId="8" applyNumberFormat="0" applyFill="0" applyAlignment="0" applyProtection="0">
      <alignment vertical="center"/>
    </xf>
    <xf numFmtId="0" fontId="60" fillId="5" borderId="0" applyNumberFormat="0" applyBorder="0" applyAlignment="0" applyProtection="0">
      <alignment vertical="center"/>
    </xf>
    <xf numFmtId="0" fontId="54" fillId="12" borderId="0" applyNumberFormat="0" applyBorder="0" applyAlignment="0" applyProtection="0">
      <alignment vertical="center"/>
    </xf>
    <xf numFmtId="0" fontId="89" fillId="12" borderId="0" applyNumberFormat="0" applyBorder="0" applyAlignment="0" applyProtection="0">
      <alignment vertical="center"/>
    </xf>
    <xf numFmtId="0" fontId="38" fillId="0" borderId="3" applyNumberFormat="0" applyFill="0" applyAlignment="0" applyProtection="0">
      <alignment vertical="center"/>
    </xf>
    <xf numFmtId="0" fontId="17" fillId="8" borderId="2" applyNumberFormat="0" applyFont="0" applyAlignment="0" applyProtection="0">
      <alignment vertical="center"/>
    </xf>
    <xf numFmtId="0" fontId="11" fillId="9"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0" fillId="4" borderId="0" applyNumberFormat="0" applyBorder="0" applyAlignment="0" applyProtection="0">
      <alignment vertical="center"/>
    </xf>
    <xf numFmtId="0" fontId="11" fillId="15" borderId="0" applyNumberFormat="0" applyBorder="0" applyAlignment="0" applyProtection="0">
      <alignment vertical="center"/>
    </xf>
    <xf numFmtId="0" fontId="45" fillId="21"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70" fillId="12" borderId="0" applyNumberFormat="0" applyBorder="0" applyAlignment="0" applyProtection="0">
      <alignment vertical="center"/>
    </xf>
    <xf numFmtId="0" fontId="46" fillId="5" borderId="0" applyNumberFormat="0" applyBorder="0" applyAlignment="0" applyProtection="0">
      <alignment vertical="center"/>
    </xf>
    <xf numFmtId="0" fontId="11" fillId="10" borderId="0" applyNumberFormat="0" applyBorder="0" applyAlignment="0" applyProtection="0">
      <alignment vertical="center"/>
    </xf>
    <xf numFmtId="0" fontId="44" fillId="12" borderId="0" applyNumberFormat="0" applyBorder="0" applyAlignment="0" applyProtection="0">
      <alignment vertical="center"/>
    </xf>
    <xf numFmtId="0" fontId="90" fillId="5" borderId="0" applyNumberFormat="0" applyBorder="0" applyAlignment="0" applyProtection="0">
      <alignment vertical="center"/>
    </xf>
    <xf numFmtId="0" fontId="51" fillId="7" borderId="0" applyNumberFormat="0" applyBorder="0" applyAlignment="0" applyProtection="0">
      <alignment vertical="center"/>
    </xf>
    <xf numFmtId="0" fontId="44" fillId="12" borderId="0" applyNumberFormat="0" applyBorder="0" applyAlignment="0" applyProtection="0">
      <alignment vertical="center"/>
    </xf>
    <xf numFmtId="0" fontId="82" fillId="22" borderId="11">
      <alignment/>
      <protection locked="0"/>
    </xf>
    <xf numFmtId="0" fontId="11" fillId="5" borderId="0" applyNumberFormat="0" applyBorder="0" applyAlignment="0" applyProtection="0">
      <alignment vertical="center"/>
    </xf>
    <xf numFmtId="0" fontId="45" fillId="21" borderId="0" applyNumberFormat="0" applyBorder="0" applyAlignment="0" applyProtection="0">
      <alignment vertical="center"/>
    </xf>
    <xf numFmtId="4" fontId="17" fillId="0" borderId="0" applyFont="0" applyFill="0" applyBorder="0" applyAlignment="0" applyProtection="0">
      <alignment/>
    </xf>
    <xf numFmtId="9" fontId="17" fillId="0" borderId="0" applyFont="0" applyFill="0" applyBorder="0" applyAlignment="0" applyProtection="0">
      <alignment vertical="center"/>
    </xf>
    <xf numFmtId="0" fontId="54" fillId="12" borderId="0" applyNumberFormat="0" applyBorder="0" applyAlignment="0" applyProtection="0">
      <alignment vertical="center"/>
    </xf>
    <xf numFmtId="0" fontId="46" fillId="5" borderId="0" applyNumberFormat="0" applyBorder="0" applyAlignment="0" applyProtection="0">
      <alignment vertical="center"/>
    </xf>
    <xf numFmtId="0" fontId="45" fillId="19" borderId="0" applyNumberFormat="0" applyBorder="0" applyAlignment="0" applyProtection="0">
      <alignment vertical="center"/>
    </xf>
    <xf numFmtId="0" fontId="53" fillId="15" borderId="0" applyNumberFormat="0" applyBorder="0" applyAlignment="0" applyProtection="0">
      <alignment vertical="center"/>
    </xf>
    <xf numFmtId="0" fontId="11" fillId="10"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5" fillId="9" borderId="1" applyNumberFormat="0" applyAlignment="0" applyProtection="0">
      <alignment vertical="center"/>
    </xf>
    <xf numFmtId="0" fontId="11" fillId="10" borderId="0" applyNumberFormat="0" applyBorder="0" applyAlignment="0" applyProtection="0">
      <alignment vertical="center"/>
    </xf>
    <xf numFmtId="0" fontId="56" fillId="5" borderId="0" applyNumberFormat="0" applyBorder="0" applyAlignment="0" applyProtection="0">
      <alignment vertical="center"/>
    </xf>
    <xf numFmtId="0" fontId="45" fillId="23" borderId="0" applyNumberFormat="0" applyBorder="0" applyAlignment="0" applyProtection="0">
      <alignment vertical="center"/>
    </xf>
    <xf numFmtId="0" fontId="46" fillId="5" borderId="0" applyNumberFormat="0" applyBorder="0" applyAlignment="0" applyProtection="0">
      <alignment vertical="center"/>
    </xf>
    <xf numFmtId="0" fontId="11" fillId="16" borderId="0" applyNumberFormat="0" applyBorder="0" applyAlignment="0" applyProtection="0">
      <alignment vertical="center"/>
    </xf>
    <xf numFmtId="0" fontId="44" fillId="12" borderId="0" applyNumberFormat="0" applyBorder="0" applyAlignment="0" applyProtection="0">
      <alignment vertical="center"/>
    </xf>
    <xf numFmtId="0" fontId="53" fillId="15" borderId="0" applyNumberFormat="0" applyBorder="0" applyAlignment="0" applyProtection="0">
      <alignment vertical="center"/>
    </xf>
    <xf numFmtId="0" fontId="11" fillId="10" borderId="0" applyNumberFormat="0" applyBorder="0" applyAlignment="0" applyProtection="0">
      <alignment vertical="center"/>
    </xf>
    <xf numFmtId="0" fontId="56" fillId="7"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1" fillId="14" borderId="0" applyNumberFormat="0" applyBorder="0" applyAlignment="0" applyProtection="0">
      <alignment vertical="center"/>
    </xf>
    <xf numFmtId="0" fontId="46" fillId="7" borderId="0" applyNumberFormat="0" applyBorder="0" applyAlignment="0" applyProtection="0">
      <alignment vertical="center"/>
    </xf>
    <xf numFmtId="0" fontId="45" fillId="2" borderId="0" applyNumberFormat="0" applyBorder="0" applyAlignment="0" applyProtection="0">
      <alignment vertical="center"/>
    </xf>
    <xf numFmtId="0" fontId="54" fillId="12" borderId="0" applyNumberFormat="0" applyBorder="0" applyAlignment="0" applyProtection="0">
      <alignment vertical="center"/>
    </xf>
    <xf numFmtId="0" fontId="0" fillId="8" borderId="0" applyNumberFormat="0" applyBorder="0" applyAlignment="0" applyProtection="0">
      <alignment/>
    </xf>
    <xf numFmtId="0" fontId="45" fillId="10" borderId="0" applyNumberFormat="0" applyBorder="0" applyAlignment="0" applyProtection="0">
      <alignment vertical="center"/>
    </xf>
    <xf numFmtId="0" fontId="46" fillId="5" borderId="0" applyNumberFormat="0" applyBorder="0" applyAlignment="0" applyProtection="0">
      <alignment vertical="center"/>
    </xf>
    <xf numFmtId="0" fontId="52" fillId="20" borderId="10" applyNumberFormat="0" applyAlignment="0" applyProtection="0">
      <alignment vertical="center"/>
    </xf>
    <xf numFmtId="0" fontId="19" fillId="0" borderId="0">
      <alignment/>
      <protection/>
    </xf>
    <xf numFmtId="0" fontId="3" fillId="0" borderId="0">
      <alignment/>
      <protection/>
    </xf>
    <xf numFmtId="0" fontId="55" fillId="9" borderId="1" applyNumberFormat="0" applyAlignment="0" applyProtection="0">
      <alignment vertical="center"/>
    </xf>
    <xf numFmtId="0" fontId="53" fillId="12" borderId="0" applyNumberFormat="0" applyBorder="0" applyAlignment="0" applyProtection="0">
      <alignment vertical="center"/>
    </xf>
    <xf numFmtId="0" fontId="41" fillId="0" borderId="0">
      <alignment/>
      <protection/>
    </xf>
    <xf numFmtId="0" fontId="53" fillId="15" borderId="0" applyNumberFormat="0" applyBorder="0" applyAlignment="0" applyProtection="0">
      <alignment vertical="center"/>
    </xf>
    <xf numFmtId="0" fontId="75" fillId="6" borderId="1"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5" fillId="24" borderId="0" applyNumberFormat="0" applyBorder="0" applyAlignment="0" applyProtection="0">
      <alignment vertical="center"/>
    </xf>
    <xf numFmtId="0" fontId="11" fillId="16" borderId="0" applyNumberFormat="0" applyBorder="0" applyAlignment="0" applyProtection="0">
      <alignment vertical="center"/>
    </xf>
    <xf numFmtId="0" fontId="45" fillId="13" borderId="0" applyNumberFormat="0" applyBorder="0" applyAlignment="0" applyProtection="0">
      <alignment vertical="center"/>
    </xf>
    <xf numFmtId="0" fontId="0" fillId="8" borderId="0" applyNumberFormat="0" applyBorder="0" applyAlignment="0" applyProtection="0">
      <alignment/>
    </xf>
    <xf numFmtId="0" fontId="44" fillId="12" borderId="0" applyNumberFormat="0" applyBorder="0" applyAlignment="0" applyProtection="0">
      <alignment vertical="center"/>
    </xf>
    <xf numFmtId="0" fontId="65" fillId="0" borderId="4" applyNumberFormat="0" applyFill="0" applyAlignment="0" applyProtection="0">
      <alignment vertical="center"/>
    </xf>
    <xf numFmtId="0" fontId="44" fillId="12" borderId="0" applyNumberFormat="0" applyBorder="0" applyAlignment="0" applyProtection="0">
      <alignment vertical="center"/>
    </xf>
    <xf numFmtId="0" fontId="45" fillId="24" borderId="0" applyNumberFormat="0" applyBorder="0" applyAlignment="0" applyProtection="0">
      <alignment vertical="center"/>
    </xf>
    <xf numFmtId="0" fontId="45" fillId="17"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59" fillId="0" borderId="0" applyNumberFormat="0" applyFill="0" applyBorder="0" applyAlignment="0" applyProtection="0">
      <alignment vertical="center"/>
    </xf>
    <xf numFmtId="2" fontId="81" fillId="0" borderId="0" applyProtection="0">
      <alignment/>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45" fillId="13" borderId="0" applyNumberFormat="0" applyBorder="0" applyAlignment="0" applyProtection="0">
      <alignment vertical="center"/>
    </xf>
    <xf numFmtId="0" fontId="17" fillId="0" borderId="0">
      <alignment/>
      <protection/>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44" fillId="15" borderId="0" applyNumberFormat="0" applyBorder="0" applyAlignment="0" applyProtection="0">
      <alignment vertical="center"/>
    </xf>
    <xf numFmtId="0" fontId="82" fillId="22" borderId="11">
      <alignment/>
      <protection locked="0"/>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45" fillId="18" borderId="0" applyNumberFormat="0" applyBorder="0" applyAlignment="0" applyProtection="0">
      <alignment vertical="center"/>
    </xf>
    <xf numFmtId="0" fontId="67" fillId="6" borderId="0" applyNumberFormat="0" applyBorder="0" applyAlignment="0" applyProtection="0">
      <alignment/>
    </xf>
    <xf numFmtId="0" fontId="52" fillId="20" borderId="10" applyNumberFormat="0" applyAlignment="0" applyProtection="0">
      <alignment vertical="center"/>
    </xf>
    <xf numFmtId="0" fontId="46" fillId="5" borderId="0" applyNumberFormat="0" applyBorder="0" applyAlignment="0" applyProtection="0">
      <alignment vertical="center"/>
    </xf>
    <xf numFmtId="0" fontId="45" fillId="24" borderId="0" applyNumberFormat="0" applyBorder="0" applyAlignment="0" applyProtection="0">
      <alignment vertical="center"/>
    </xf>
    <xf numFmtId="0" fontId="67" fillId="25" borderId="0" applyNumberFormat="0" applyBorder="0" applyAlignment="0" applyProtection="0">
      <alignment/>
    </xf>
    <xf numFmtId="0" fontId="11" fillId="12" borderId="0" applyNumberFormat="0" applyBorder="0" applyAlignment="0" applyProtection="0">
      <alignment vertical="center"/>
    </xf>
    <xf numFmtId="0" fontId="46" fillId="5" borderId="0" applyNumberFormat="0" applyBorder="0" applyAlignment="0" applyProtection="0">
      <alignment vertical="center"/>
    </xf>
    <xf numFmtId="0" fontId="47" fillId="0" borderId="6" applyNumberFormat="0" applyFill="0" applyAlignment="0" applyProtection="0">
      <alignment vertical="center"/>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56" fillId="7" borderId="0" applyNumberFormat="0" applyBorder="0" applyAlignment="0" applyProtection="0">
      <alignment vertical="center"/>
    </xf>
    <xf numFmtId="0" fontId="45" fillId="17" borderId="0" applyNumberFormat="0" applyBorder="0" applyAlignment="0" applyProtection="0">
      <alignment vertical="center"/>
    </xf>
    <xf numFmtId="0" fontId="17" fillId="8" borderId="2" applyNumberFormat="0" applyFont="0" applyAlignment="0" applyProtection="0">
      <alignment vertical="center"/>
    </xf>
    <xf numFmtId="0" fontId="47" fillId="0" borderId="6" applyNumberFormat="0" applyFill="0" applyAlignment="0" applyProtection="0">
      <alignment vertical="center"/>
    </xf>
    <xf numFmtId="9" fontId="17" fillId="0" borderId="0" applyFont="0" applyFill="0" applyBorder="0" applyAlignment="0" applyProtection="0">
      <alignment vertical="center"/>
    </xf>
    <xf numFmtId="0" fontId="46" fillId="7" borderId="0" applyNumberFormat="0" applyBorder="0" applyAlignment="0" applyProtection="0">
      <alignment vertical="center"/>
    </xf>
    <xf numFmtId="0" fontId="53" fillId="15" borderId="0" applyNumberFormat="0" applyBorder="0" applyAlignment="0" applyProtection="0">
      <alignment vertical="center"/>
    </xf>
    <xf numFmtId="0" fontId="51" fillId="7" borderId="0" applyNumberFormat="0" applyBorder="0" applyAlignment="0" applyProtection="0">
      <alignment vertical="center"/>
    </xf>
    <xf numFmtId="0" fontId="45" fillId="10" borderId="0" applyNumberFormat="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4" fillId="12" borderId="0" applyNumberFormat="0" applyBorder="0" applyAlignment="0" applyProtection="0">
      <alignment vertical="center"/>
    </xf>
    <xf numFmtId="0" fontId="11" fillId="12" borderId="0" applyNumberFormat="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2" fillId="20" borderId="10" applyNumberFormat="0" applyAlignment="0" applyProtection="0">
      <alignment vertical="center"/>
    </xf>
    <xf numFmtId="0" fontId="46" fillId="7" borderId="0" applyNumberFormat="0" applyBorder="0" applyAlignment="0" applyProtection="0">
      <alignment vertical="center"/>
    </xf>
    <xf numFmtId="0" fontId="49" fillId="15" borderId="0" applyNumberFormat="0" applyBorder="0" applyAlignment="0" applyProtection="0">
      <alignment vertical="center"/>
    </xf>
    <xf numFmtId="0" fontId="53" fillId="15"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75" fillId="6" borderId="1" applyNumberFormat="0" applyAlignment="0" applyProtection="0">
      <alignment vertical="center"/>
    </xf>
    <xf numFmtId="0" fontId="0" fillId="6" borderId="0" applyNumberFormat="0" applyBorder="0" applyAlignment="0" applyProtection="0">
      <alignment/>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11" fillId="12" borderId="0" applyNumberFormat="0" applyBorder="0" applyAlignment="0" applyProtection="0">
      <alignment vertical="center"/>
    </xf>
    <xf numFmtId="0" fontId="44" fillId="12" borderId="0" applyNumberFormat="0" applyBorder="0" applyAlignment="0" applyProtection="0">
      <alignment vertical="center"/>
    </xf>
    <xf numFmtId="0" fontId="45" fillId="18"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9" fillId="0" borderId="0">
      <alignment/>
      <protection/>
    </xf>
    <xf numFmtId="0" fontId="46" fillId="5" borderId="0" applyNumberFormat="0" applyBorder="0" applyAlignment="0" applyProtection="0">
      <alignment vertical="center"/>
    </xf>
    <xf numFmtId="0" fontId="54" fillId="12" borderId="0" applyNumberFormat="0" applyBorder="0" applyAlignment="0" applyProtection="0">
      <alignment vertical="center"/>
    </xf>
    <xf numFmtId="0" fontId="47" fillId="0" borderId="0" applyNumberFormat="0" applyFill="0" applyBorder="0" applyAlignment="0" applyProtection="0">
      <alignment vertical="center"/>
    </xf>
    <xf numFmtId="0" fontId="44" fillId="12" borderId="0" applyNumberFormat="0" applyBorder="0" applyAlignment="0" applyProtection="0">
      <alignment vertical="center"/>
    </xf>
    <xf numFmtId="0" fontId="48" fillId="12" borderId="0" applyNumberFormat="0" applyBorder="0" applyAlignment="0" applyProtection="0">
      <alignment/>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56" fillId="5" borderId="0" applyNumberFormat="0" applyBorder="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5" fillId="21"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4" fillId="12" borderId="0" applyNumberFormat="0" applyBorder="0" applyAlignment="0" applyProtection="0">
      <alignment vertical="center"/>
    </xf>
    <xf numFmtId="0" fontId="59" fillId="0" borderId="0" applyNumberFormat="0" applyFill="0" applyBorder="0" applyAlignment="0" applyProtection="0">
      <alignment vertical="center"/>
    </xf>
    <xf numFmtId="0" fontId="11" fillId="16" borderId="0" applyNumberFormat="0" applyBorder="0" applyAlignment="0" applyProtection="0">
      <alignment vertical="center"/>
    </xf>
    <xf numFmtId="0" fontId="45" fillId="10" borderId="0" applyNumberFormat="0" applyBorder="0" applyAlignment="0" applyProtection="0">
      <alignment vertical="center"/>
    </xf>
    <xf numFmtId="0" fontId="45" fillId="19" borderId="0" applyNumberFormat="0" applyBorder="0" applyAlignment="0" applyProtection="0">
      <alignment vertical="center"/>
    </xf>
    <xf numFmtId="0" fontId="0" fillId="7" borderId="0" applyNumberFormat="0" applyBorder="0" applyAlignment="0" applyProtection="0">
      <alignment/>
    </xf>
    <xf numFmtId="0" fontId="11" fillId="11" borderId="0" applyNumberFormat="0" applyBorder="0" applyAlignment="0" applyProtection="0">
      <alignment vertical="center"/>
    </xf>
    <xf numFmtId="0" fontId="46" fillId="5" borderId="0" applyNumberFormat="0" applyBorder="0" applyAlignment="0" applyProtection="0">
      <alignment vertical="center"/>
    </xf>
    <xf numFmtId="43" fontId="17" fillId="0" borderId="0" applyFont="0" applyFill="0" applyBorder="0" applyAlignment="0" applyProtection="0">
      <alignment vertical="center"/>
    </xf>
    <xf numFmtId="0" fontId="53" fillId="15" borderId="0" applyNumberFormat="0" applyBorder="0" applyAlignment="0" applyProtection="0">
      <alignment vertical="center"/>
    </xf>
    <xf numFmtId="0" fontId="11" fillId="11" borderId="0" applyNumberFormat="0" applyBorder="0" applyAlignment="0" applyProtection="0">
      <alignment vertical="center"/>
    </xf>
    <xf numFmtId="0" fontId="45" fillId="2" borderId="0" applyNumberFormat="0" applyBorder="0" applyAlignment="0" applyProtection="0">
      <alignment vertical="center"/>
    </xf>
    <xf numFmtId="0" fontId="56" fillId="7" borderId="0" applyNumberFormat="0" applyBorder="0" applyAlignment="0" applyProtection="0">
      <alignment vertical="center"/>
    </xf>
    <xf numFmtId="0" fontId="45" fillId="13" borderId="0" applyNumberFormat="0" applyBorder="0" applyAlignment="0" applyProtection="0">
      <alignment vertical="center"/>
    </xf>
    <xf numFmtId="0" fontId="11" fillId="16" borderId="0" applyNumberFormat="0" applyBorder="0" applyAlignment="0" applyProtection="0">
      <alignment vertical="center"/>
    </xf>
    <xf numFmtId="0" fontId="70" fillId="12" borderId="0" applyNumberFormat="0" applyBorder="0" applyAlignment="0" applyProtection="0">
      <alignment vertical="center"/>
    </xf>
    <xf numFmtId="0" fontId="46" fillId="7" borderId="0" applyNumberFormat="0" applyBorder="0" applyAlignment="0" applyProtection="0">
      <alignment vertical="center"/>
    </xf>
    <xf numFmtId="0" fontId="11" fillId="15" borderId="0" applyNumberFormat="0" applyBorder="0" applyAlignment="0" applyProtection="0">
      <alignment vertical="center"/>
    </xf>
    <xf numFmtId="0" fontId="44" fillId="12" borderId="0" applyNumberFormat="0" applyBorder="0" applyAlignment="0" applyProtection="0">
      <alignment vertical="center"/>
    </xf>
    <xf numFmtId="0" fontId="11" fillId="12" borderId="0" applyNumberFormat="0" applyBorder="0" applyAlignment="0" applyProtection="0">
      <alignment vertical="center"/>
    </xf>
    <xf numFmtId="0" fontId="53" fillId="15" borderId="0" applyNumberFormat="0" applyBorder="0" applyAlignment="0" applyProtection="0">
      <alignment vertical="center"/>
    </xf>
    <xf numFmtId="0" fontId="0" fillId="9" borderId="0" applyNumberFormat="0" applyBorder="0" applyAlignment="0" applyProtection="0">
      <alignment/>
    </xf>
    <xf numFmtId="0" fontId="46" fillId="5" borderId="0" applyNumberFormat="0" applyBorder="0" applyAlignment="0" applyProtection="0">
      <alignment vertical="center"/>
    </xf>
    <xf numFmtId="0" fontId="19" fillId="0" borderId="0">
      <alignment/>
      <protection/>
    </xf>
    <xf numFmtId="0" fontId="47" fillId="0" borderId="0" applyNumberFormat="0" applyFill="0" applyBorder="0" applyAlignment="0" applyProtection="0">
      <alignment vertical="center"/>
    </xf>
    <xf numFmtId="0" fontId="11"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7" fillId="0" borderId="0">
      <alignment/>
      <protection/>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7" fillId="0" borderId="0">
      <alignment vertical="center"/>
      <protection/>
    </xf>
    <xf numFmtId="0" fontId="45" fillId="10" borderId="0" applyNumberFormat="0" applyBorder="0" applyAlignment="0" applyProtection="0">
      <alignment vertical="center"/>
    </xf>
    <xf numFmtId="0" fontId="3" fillId="0" borderId="0">
      <alignment/>
      <protection/>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5" fillId="17" borderId="0" applyNumberFormat="0" applyBorder="0" applyAlignment="0" applyProtection="0">
      <alignment vertical="center"/>
    </xf>
    <xf numFmtId="0" fontId="75" fillId="6" borderId="1" applyNumberFormat="0" applyAlignment="0" applyProtection="0">
      <alignment vertical="center"/>
    </xf>
    <xf numFmtId="0" fontId="67" fillId="25" borderId="0" applyNumberFormat="0" applyBorder="0" applyAlignment="0" applyProtection="0">
      <alignment/>
    </xf>
    <xf numFmtId="0" fontId="45" fillId="23" borderId="0" applyNumberFormat="0" applyBorder="0" applyAlignment="0" applyProtection="0">
      <alignment vertical="center"/>
    </xf>
    <xf numFmtId="0" fontId="46" fillId="7" borderId="0" applyNumberFormat="0" applyBorder="0" applyAlignment="0" applyProtection="0">
      <alignment vertical="center"/>
    </xf>
    <xf numFmtId="0" fontId="56" fillId="7" borderId="0" applyNumberFormat="0" applyBorder="0" applyAlignment="0" applyProtection="0">
      <alignment vertical="center"/>
    </xf>
    <xf numFmtId="0" fontId="45" fillId="18" borderId="0" applyNumberFormat="0" applyBorder="0" applyAlignment="0" applyProtection="0">
      <alignment vertical="center"/>
    </xf>
    <xf numFmtId="0" fontId="46" fillId="5" borderId="0" applyNumberFormat="0" applyBorder="0" applyAlignment="0" applyProtection="0">
      <alignment vertical="center"/>
    </xf>
    <xf numFmtId="0" fontId="45" fillId="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39" fillId="0" borderId="0">
      <alignment/>
      <protection/>
    </xf>
    <xf numFmtId="0" fontId="58" fillId="0" borderId="8" applyNumberFormat="0" applyFill="0" applyAlignment="0" applyProtection="0">
      <alignment vertical="center"/>
    </xf>
    <xf numFmtId="0" fontId="44" fillId="12" borderId="0" applyNumberFormat="0" applyBorder="0" applyAlignment="0" applyProtection="0">
      <alignment vertical="center"/>
    </xf>
    <xf numFmtId="0" fontId="11" fillId="5" borderId="0" applyNumberFormat="0" applyBorder="0" applyAlignment="0" applyProtection="0">
      <alignment vertical="center"/>
    </xf>
    <xf numFmtId="0" fontId="44" fillId="15" borderId="0" applyNumberFormat="0" applyBorder="0" applyAlignment="0" applyProtection="0">
      <alignment vertical="center"/>
    </xf>
    <xf numFmtId="0" fontId="67" fillId="26" borderId="0" applyNumberFormat="0" applyBorder="0" applyAlignment="0" applyProtection="0">
      <alignment/>
    </xf>
    <xf numFmtId="0" fontId="44" fillId="15" borderId="0" applyNumberFormat="0" applyBorder="0" applyAlignment="0" applyProtection="0">
      <alignment vertical="center"/>
    </xf>
    <xf numFmtId="0" fontId="49" fillId="15" borderId="0" applyNumberFormat="0" applyBorder="0" applyAlignment="0" applyProtection="0">
      <alignment vertical="center"/>
    </xf>
    <xf numFmtId="0" fontId="81" fillId="0" borderId="12" applyProtection="0">
      <alignment/>
    </xf>
    <xf numFmtId="0" fontId="11" fillId="14" borderId="0" applyNumberFormat="0" applyBorder="0" applyAlignment="0" applyProtection="0">
      <alignment vertical="center"/>
    </xf>
    <xf numFmtId="43" fontId="17" fillId="0" borderId="0" applyFont="0" applyFill="0" applyBorder="0" applyAlignment="0" applyProtection="0">
      <alignment vertical="center"/>
    </xf>
    <xf numFmtId="0" fontId="44" fillId="12" borderId="0" applyNumberFormat="0" applyBorder="0" applyAlignment="0" applyProtection="0">
      <alignment vertical="center"/>
    </xf>
    <xf numFmtId="0" fontId="38" fillId="0" borderId="3" applyNumberFormat="0" applyFill="0" applyAlignment="0" applyProtection="0">
      <alignment vertical="center"/>
    </xf>
    <xf numFmtId="0" fontId="67" fillId="6" borderId="0" applyNumberFormat="0" applyBorder="0" applyAlignment="0" applyProtection="0">
      <alignment/>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14" borderId="0" applyNumberFormat="0" applyBorder="0" applyAlignment="0" applyProtection="0">
      <alignment vertical="center"/>
    </xf>
    <xf numFmtId="0" fontId="65" fillId="0" borderId="4" applyNumberFormat="0" applyFill="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45" fillId="23"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45" fillId="19" borderId="0" applyNumberFormat="0" applyBorder="0" applyAlignment="0" applyProtection="0">
      <alignment vertical="center"/>
    </xf>
    <xf numFmtId="0" fontId="17" fillId="0" borderId="0">
      <alignment/>
      <protection/>
    </xf>
    <xf numFmtId="0" fontId="55" fillId="9" borderId="1" applyNumberFormat="0" applyAlignment="0" applyProtection="0">
      <alignment vertical="center"/>
    </xf>
    <xf numFmtId="0" fontId="17" fillId="8" borderId="2" applyNumberFormat="0" applyFont="0" applyAlignment="0" applyProtection="0">
      <alignment vertical="center"/>
    </xf>
    <xf numFmtId="0" fontId="46" fillId="5" borderId="0" applyNumberFormat="0" applyBorder="0" applyAlignment="0" applyProtection="0">
      <alignment vertical="center"/>
    </xf>
    <xf numFmtId="0" fontId="45" fillId="17" borderId="0" applyNumberFormat="0" applyBorder="0" applyAlignment="0" applyProtection="0">
      <alignment vertical="center"/>
    </xf>
    <xf numFmtId="0" fontId="46" fillId="5" borderId="0" applyNumberFormat="0" applyBorder="0" applyAlignment="0" applyProtection="0">
      <alignment vertical="center"/>
    </xf>
    <xf numFmtId="0" fontId="45" fillId="21" borderId="0" applyNumberFormat="0" applyBorder="0" applyAlignment="0" applyProtection="0">
      <alignment vertical="center"/>
    </xf>
    <xf numFmtId="0" fontId="45" fillId="2" borderId="0" applyNumberFormat="0" applyBorder="0" applyAlignment="0" applyProtection="0">
      <alignment vertical="center"/>
    </xf>
    <xf numFmtId="0" fontId="67" fillId="26" borderId="0" applyNumberFormat="0" applyBorder="0" applyAlignment="0" applyProtection="0">
      <alignment/>
    </xf>
    <xf numFmtId="0" fontId="46" fillId="7" borderId="0" applyNumberFormat="0" applyBorder="0" applyAlignment="0" applyProtection="0">
      <alignment vertical="center"/>
    </xf>
    <xf numFmtId="0" fontId="45" fillId="23" borderId="0" applyNumberFormat="0" applyBorder="0" applyAlignment="0" applyProtection="0">
      <alignment vertical="center"/>
    </xf>
    <xf numFmtId="0" fontId="44" fillId="12" borderId="0" applyNumberFormat="0" applyBorder="0" applyAlignment="0" applyProtection="0">
      <alignment vertical="center"/>
    </xf>
    <xf numFmtId="0" fontId="56" fillId="7" borderId="0" applyNumberFormat="0" applyBorder="0" applyAlignment="0" applyProtection="0">
      <alignment vertical="center"/>
    </xf>
    <xf numFmtId="0" fontId="46" fillId="5" borderId="0" applyNumberFormat="0" applyBorder="0" applyAlignment="0" applyProtection="0">
      <alignment vertical="center"/>
    </xf>
    <xf numFmtId="0" fontId="48" fillId="12" borderId="0" applyNumberFormat="0" applyBorder="0" applyAlignment="0" applyProtection="0">
      <alignment/>
    </xf>
    <xf numFmtId="0" fontId="11" fillId="16" borderId="0" applyNumberFormat="0" applyBorder="0" applyAlignment="0" applyProtection="0">
      <alignment vertical="center"/>
    </xf>
    <xf numFmtId="0" fontId="45" fillId="18" borderId="0" applyNumberFormat="0" applyBorder="0" applyAlignment="0" applyProtection="0">
      <alignment vertical="center"/>
    </xf>
    <xf numFmtId="0" fontId="49" fillId="1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56" fillId="5" borderId="0" applyNumberFormat="0" applyBorder="0" applyAlignment="0" applyProtection="0">
      <alignment/>
    </xf>
    <xf numFmtId="0" fontId="19" fillId="0" borderId="0">
      <alignment/>
      <protection/>
    </xf>
    <xf numFmtId="0" fontId="11" fillId="15" borderId="0" applyNumberFormat="0" applyBorder="0" applyAlignment="0" applyProtection="0">
      <alignment vertical="center"/>
    </xf>
    <xf numFmtId="0" fontId="45" fillId="17" borderId="0" applyNumberFormat="0" applyBorder="0" applyAlignment="0" applyProtection="0">
      <alignment vertical="center"/>
    </xf>
    <xf numFmtId="0" fontId="38" fillId="0" borderId="3" applyNumberFormat="0" applyFill="0" applyAlignment="0" applyProtection="0">
      <alignment vertical="center"/>
    </xf>
    <xf numFmtId="43" fontId="11" fillId="0" borderId="0" applyFont="0" applyFill="0" applyBorder="0" applyAlignment="0" applyProtection="0">
      <alignment vertical="center"/>
    </xf>
    <xf numFmtId="0" fontId="46" fillId="5" borderId="0" applyNumberFormat="0" applyBorder="0" applyAlignment="0" applyProtection="0">
      <alignment vertical="center"/>
    </xf>
    <xf numFmtId="0" fontId="98" fillId="0" borderId="0">
      <alignment/>
      <protection/>
    </xf>
    <xf numFmtId="40" fontId="17" fillId="0" borderId="0" applyFont="0" applyFill="0" applyBorder="0" applyAlignment="0" applyProtection="0">
      <alignment/>
    </xf>
    <xf numFmtId="0" fontId="45" fillId="19" borderId="0" applyNumberFormat="0" applyBorder="0" applyAlignment="0" applyProtection="0">
      <alignment vertical="center"/>
    </xf>
    <xf numFmtId="0" fontId="11" fillId="14" borderId="0" applyNumberFormat="0" applyBorder="0" applyAlignment="0" applyProtection="0">
      <alignment vertical="center"/>
    </xf>
    <xf numFmtId="0" fontId="45" fillId="23" borderId="0" applyNumberFormat="0" applyBorder="0" applyAlignment="0" applyProtection="0">
      <alignment vertical="center"/>
    </xf>
    <xf numFmtId="0" fontId="64" fillId="0" borderId="13" applyNumberFormat="0" applyFill="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52" fillId="20" borderId="10" applyNumberFormat="0" applyAlignment="0" applyProtection="0">
      <alignment vertical="center"/>
    </xf>
    <xf numFmtId="0" fontId="46" fillId="7"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177" fontId="69" fillId="27" borderId="0">
      <alignment/>
      <protection/>
    </xf>
    <xf numFmtId="0" fontId="11" fillId="15" borderId="0" applyNumberFormat="0" applyBorder="0" applyAlignment="0" applyProtection="0">
      <alignment vertical="center"/>
    </xf>
    <xf numFmtId="0" fontId="45" fillId="2" borderId="0" applyNumberFormat="0" applyBorder="0" applyAlignment="0" applyProtection="0">
      <alignment vertical="center"/>
    </xf>
    <xf numFmtId="0" fontId="46" fillId="7" borderId="0" applyNumberFormat="0" applyBorder="0" applyAlignment="0" applyProtection="0">
      <alignment vertical="center"/>
    </xf>
    <xf numFmtId="0" fontId="44" fillId="12" borderId="0" applyNumberFormat="0" applyBorder="0" applyAlignment="0" applyProtection="0">
      <alignment vertical="center"/>
    </xf>
    <xf numFmtId="0" fontId="11" fillId="5" borderId="0" applyNumberFormat="0" applyBorder="0" applyAlignment="0" applyProtection="0">
      <alignment vertical="center"/>
    </xf>
    <xf numFmtId="0" fontId="46" fillId="5" borderId="0" applyNumberFormat="0" applyBorder="0" applyAlignment="0" applyProtection="0">
      <alignment vertical="center"/>
    </xf>
    <xf numFmtId="0" fontId="17" fillId="0" borderId="0">
      <alignment/>
      <protection/>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9" fillId="15" borderId="0" applyNumberFormat="0" applyBorder="0" applyAlignment="0" applyProtection="0">
      <alignment vertical="center"/>
    </xf>
    <xf numFmtId="0" fontId="46" fillId="5" borderId="0" applyNumberFormat="0" applyBorder="0" applyAlignment="0" applyProtection="0">
      <alignment vertical="center"/>
    </xf>
    <xf numFmtId="0" fontId="11" fillId="8" borderId="2" applyNumberFormat="0" applyFont="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62" fillId="0" borderId="0">
      <alignment/>
      <protection/>
    </xf>
    <xf numFmtId="0" fontId="45" fillId="13" borderId="0" applyNumberFormat="0" applyBorder="0" applyAlignment="0" applyProtection="0">
      <alignment vertical="center"/>
    </xf>
    <xf numFmtId="0" fontId="75" fillId="6" borderId="1" applyNumberFormat="0" applyAlignment="0" applyProtection="0">
      <alignment vertical="center"/>
    </xf>
    <xf numFmtId="0" fontId="49" fillId="15" borderId="0" applyNumberFormat="0" applyBorder="0" applyAlignment="0" applyProtection="0">
      <alignment vertical="center"/>
    </xf>
    <xf numFmtId="0" fontId="46" fillId="5" borderId="0" applyNumberFormat="0" applyBorder="0" applyAlignment="0" applyProtection="0">
      <alignment vertical="center"/>
    </xf>
    <xf numFmtId="0" fontId="54" fillId="12" borderId="0" applyNumberFormat="0" applyBorder="0" applyAlignment="0" applyProtection="0">
      <alignment vertical="center"/>
    </xf>
    <xf numFmtId="0" fontId="46" fillId="5" borderId="0" applyNumberFormat="0" applyBorder="0" applyAlignment="0" applyProtection="0">
      <alignment vertical="center"/>
    </xf>
    <xf numFmtId="0" fontId="45" fillId="19" borderId="0" applyNumberFormat="0" applyBorder="0" applyAlignment="0" applyProtection="0">
      <alignment vertical="center"/>
    </xf>
    <xf numFmtId="0" fontId="45" fillId="21" borderId="0" applyNumberFormat="0" applyBorder="0" applyAlignment="0" applyProtection="0">
      <alignment vertical="center"/>
    </xf>
    <xf numFmtId="0" fontId="44" fillId="12"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192" fontId="17" fillId="0" borderId="0" applyFont="0" applyFill="0" applyBorder="0" applyAlignment="0" applyProtection="0">
      <alignment/>
    </xf>
    <xf numFmtId="0" fontId="44" fillId="12" borderId="0" applyNumberFormat="0" applyBorder="0" applyAlignment="0" applyProtection="0">
      <alignment vertical="center"/>
    </xf>
    <xf numFmtId="0" fontId="45" fillId="21" borderId="0" applyNumberFormat="0" applyBorder="0" applyAlignment="0" applyProtection="0">
      <alignment vertical="center"/>
    </xf>
    <xf numFmtId="0" fontId="75" fillId="6" borderId="1" applyNumberFormat="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45" fillId="23" borderId="0" applyNumberFormat="0" applyBorder="0" applyAlignment="0" applyProtection="0">
      <alignment vertical="center"/>
    </xf>
    <xf numFmtId="0" fontId="65" fillId="0" borderId="4" applyNumberFormat="0" applyFill="0" applyAlignment="0" applyProtection="0">
      <alignment vertical="center"/>
    </xf>
    <xf numFmtId="0" fontId="56" fillId="7" borderId="0" applyNumberFormat="0" applyBorder="0" applyAlignment="0" applyProtection="0">
      <alignment vertical="center"/>
    </xf>
    <xf numFmtId="0" fontId="52" fillId="20" borderId="10" applyNumberFormat="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56" fillId="5" borderId="0" applyNumberFormat="0" applyBorder="0" applyAlignment="0" applyProtection="0">
      <alignment vertical="center"/>
    </xf>
    <xf numFmtId="0" fontId="55" fillId="9" borderId="1"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11" fillId="15" borderId="0" applyNumberFormat="0" applyBorder="0" applyAlignment="0" applyProtection="0">
      <alignment vertical="center"/>
    </xf>
    <xf numFmtId="9" fontId="11" fillId="0" borderId="0" applyFont="0" applyFill="0" applyBorder="0" applyAlignment="0" applyProtection="0">
      <alignment vertical="center"/>
    </xf>
    <xf numFmtId="0" fontId="11" fillId="0" borderId="0">
      <alignment vertical="center"/>
      <protection/>
    </xf>
    <xf numFmtId="0" fontId="46" fillId="5" borderId="0" applyNumberFormat="0" applyBorder="0" applyAlignment="0" applyProtection="0">
      <alignment vertical="center"/>
    </xf>
    <xf numFmtId="0" fontId="60" fillId="5" borderId="0" applyNumberFormat="0" applyBorder="0" applyAlignment="0" applyProtection="0">
      <alignment vertical="center"/>
    </xf>
    <xf numFmtId="0" fontId="44" fillId="12" borderId="0" applyNumberFormat="0" applyBorder="0" applyAlignment="0" applyProtection="0">
      <alignment vertical="center"/>
    </xf>
    <xf numFmtId="0" fontId="45" fillId="10" borderId="0" applyNumberFormat="0" applyBorder="0" applyAlignment="0" applyProtection="0">
      <alignment vertical="center"/>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191" fontId="17" fillId="0" borderId="0" applyFont="0" applyFill="0" applyBorder="0" applyAlignment="0" applyProtection="0">
      <alignment/>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5" fillId="9" borderId="1" applyNumberFormat="0" applyAlignment="0" applyProtection="0">
      <alignment vertical="center"/>
    </xf>
    <xf numFmtId="0" fontId="46" fillId="5" borderId="0" applyNumberFormat="0" applyBorder="0" applyAlignment="0" applyProtection="0">
      <alignment vertical="center"/>
    </xf>
    <xf numFmtId="0" fontId="54" fillId="12" borderId="0" applyNumberFormat="0" applyBorder="0" applyAlignment="0" applyProtection="0">
      <alignment vertical="center"/>
    </xf>
    <xf numFmtId="0" fontId="60" fillId="5" borderId="0" applyNumberFormat="0" applyBorder="0" applyAlignment="0" applyProtection="0">
      <alignment vertical="center"/>
    </xf>
    <xf numFmtId="0" fontId="46" fillId="5" borderId="0" applyNumberFormat="0" applyBorder="0" applyAlignment="0" applyProtection="0">
      <alignment vertical="center"/>
    </xf>
    <xf numFmtId="0" fontId="38" fillId="0" borderId="3" applyNumberFormat="0" applyFill="0" applyAlignment="0" applyProtection="0">
      <alignment vertical="center"/>
    </xf>
    <xf numFmtId="0" fontId="46" fillId="5" borderId="0" applyNumberFormat="0" applyBorder="0" applyAlignment="0" applyProtection="0">
      <alignment vertical="center"/>
    </xf>
    <xf numFmtId="0" fontId="45" fillId="10" borderId="0" applyNumberFormat="0" applyBorder="0" applyAlignment="0" applyProtection="0">
      <alignment vertical="center"/>
    </xf>
    <xf numFmtId="0" fontId="44" fillId="12" borderId="0" applyNumberFormat="0" applyBorder="0" applyAlignment="0" applyProtection="0">
      <alignment vertical="center"/>
    </xf>
    <xf numFmtId="0" fontId="63" fillId="13" borderId="0" applyNumberFormat="0" applyBorder="0" applyAlignment="0" applyProtection="0">
      <alignment vertical="center"/>
    </xf>
    <xf numFmtId="0" fontId="3" fillId="0" borderId="14" applyNumberFormat="0" applyFill="0" applyProtection="0">
      <alignment horizontal="right"/>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6" fillId="7"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5" fillId="23" borderId="0" applyNumberFormat="0" applyBorder="0" applyAlignment="0" applyProtection="0">
      <alignment vertical="center"/>
    </xf>
    <xf numFmtId="0" fontId="11" fillId="12" borderId="0" applyNumberFormat="0" applyBorder="0" applyAlignment="0" applyProtection="0">
      <alignment vertical="center"/>
    </xf>
    <xf numFmtId="0" fontId="46" fillId="5" borderId="0" applyNumberFormat="0" applyBorder="0" applyAlignment="0" applyProtection="0">
      <alignment vertical="center"/>
    </xf>
    <xf numFmtId="0" fontId="68" fillId="0" borderId="0" applyNumberFormat="0" applyFill="0" applyBorder="0" applyAlignment="0" applyProtection="0">
      <alignment vertical="center"/>
    </xf>
    <xf numFmtId="0" fontId="46" fillId="5" borderId="0" applyNumberFormat="0" applyBorder="0" applyAlignment="0" applyProtection="0">
      <alignment vertical="center"/>
    </xf>
    <xf numFmtId="0" fontId="11" fillId="2" borderId="0" applyNumberFormat="0" applyBorder="0" applyAlignment="0" applyProtection="0">
      <alignment vertical="center"/>
    </xf>
    <xf numFmtId="0" fontId="45" fillId="19" borderId="0" applyNumberFormat="0" applyBorder="0" applyAlignment="0" applyProtection="0">
      <alignment vertical="center"/>
    </xf>
    <xf numFmtId="0" fontId="49" fillId="12" borderId="0" applyNumberFormat="0" applyBorder="0" applyAlignment="0" applyProtection="0">
      <alignment vertical="center"/>
    </xf>
    <xf numFmtId="0" fontId="67" fillId="9" borderId="0" applyNumberFormat="0" applyBorder="0" applyAlignment="0" applyProtection="0">
      <alignment/>
    </xf>
    <xf numFmtId="0" fontId="44" fillId="12" borderId="0" applyNumberFormat="0" applyBorder="0" applyAlignment="0" applyProtection="0">
      <alignment vertical="center"/>
    </xf>
    <xf numFmtId="0" fontId="56" fillId="7" borderId="0" applyNumberFormat="0" applyBorder="0" applyAlignment="0" applyProtection="0">
      <alignment vertical="center"/>
    </xf>
    <xf numFmtId="0" fontId="48" fillId="12" borderId="0" applyNumberFormat="0" applyBorder="0" applyAlignment="0" applyProtection="0">
      <alignment/>
    </xf>
    <xf numFmtId="0" fontId="104" fillId="0" borderId="0" applyNumberFormat="0" applyFill="0" applyBorder="0" applyAlignment="0" applyProtection="0">
      <alignment vertical="center"/>
    </xf>
    <xf numFmtId="0" fontId="11" fillId="11" borderId="0" applyNumberFormat="0" applyBorder="0" applyAlignment="0" applyProtection="0">
      <alignment vertical="center"/>
    </xf>
    <xf numFmtId="189" fontId="17" fillId="0" borderId="0" applyFont="0" applyFill="0" applyBorder="0" applyAlignment="0" applyProtection="0">
      <alignment/>
    </xf>
    <xf numFmtId="0" fontId="38" fillId="0" borderId="3" applyNumberFormat="0" applyFill="0" applyAlignment="0" applyProtection="0">
      <alignment vertical="center"/>
    </xf>
    <xf numFmtId="0" fontId="17" fillId="0" borderId="0">
      <alignment vertical="center"/>
      <protection/>
    </xf>
    <xf numFmtId="0" fontId="98" fillId="0" borderId="0">
      <alignment/>
      <protection/>
    </xf>
    <xf numFmtId="0" fontId="44" fillId="12" borderId="0" applyNumberFormat="0" applyBorder="0" applyAlignment="0" applyProtection="0">
      <alignment vertical="center"/>
    </xf>
    <xf numFmtId="0" fontId="45" fillId="3" borderId="0" applyNumberFormat="0" applyBorder="0" applyAlignment="0" applyProtection="0">
      <alignment vertical="center"/>
    </xf>
    <xf numFmtId="0" fontId="38" fillId="0" borderId="3" applyNumberFormat="0" applyFill="0" applyAlignment="0" applyProtection="0">
      <alignment vertical="center"/>
    </xf>
    <xf numFmtId="0" fontId="67" fillId="20" borderId="0" applyNumberFormat="0" applyBorder="0" applyAlignment="0" applyProtection="0">
      <alignment/>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14" borderId="0" applyNumberFormat="0" applyBorder="0" applyAlignment="0" applyProtection="0">
      <alignment vertical="center"/>
    </xf>
    <xf numFmtId="0" fontId="45" fillId="24"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75" fillId="6" borderId="1" applyNumberFormat="0" applyAlignment="0" applyProtection="0">
      <alignment vertical="center"/>
    </xf>
    <xf numFmtId="0" fontId="17" fillId="0" borderId="0">
      <alignment vertical="center"/>
      <protection/>
    </xf>
    <xf numFmtId="0" fontId="67" fillId="25" borderId="0" applyNumberFormat="0" applyBorder="0" applyAlignment="0" applyProtection="0">
      <alignment/>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4" fillId="15" borderId="0" applyNumberFormat="0" applyBorder="0" applyAlignment="0" applyProtection="0">
      <alignment vertical="center"/>
    </xf>
    <xf numFmtId="0" fontId="49" fillId="12" borderId="0" applyNumberFormat="0" applyBorder="0" applyAlignment="0" applyProtection="0">
      <alignment vertical="center"/>
    </xf>
    <xf numFmtId="0" fontId="49" fillId="15" borderId="0" applyNumberFormat="0" applyBorder="0" applyAlignment="0" applyProtection="0">
      <alignment vertical="center"/>
    </xf>
    <xf numFmtId="0" fontId="47" fillId="0" borderId="6" applyNumberFormat="0" applyFill="0" applyAlignment="0" applyProtection="0">
      <alignment vertical="center"/>
    </xf>
    <xf numFmtId="0" fontId="70" fillId="15" borderId="0" applyNumberFormat="0" applyBorder="0" applyAlignment="0" applyProtection="0">
      <alignment vertical="center"/>
    </xf>
    <xf numFmtId="0" fontId="11" fillId="15" borderId="0" applyNumberFormat="0" applyBorder="0" applyAlignment="0" applyProtection="0">
      <alignment vertical="center"/>
    </xf>
    <xf numFmtId="0" fontId="67" fillId="16" borderId="0" applyNumberFormat="0" applyBorder="0" applyAlignment="0" applyProtection="0">
      <alignment/>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9" fillId="15" borderId="0" applyNumberFormat="0" applyBorder="0" applyAlignment="0" applyProtection="0">
      <alignment vertical="center"/>
    </xf>
    <xf numFmtId="0" fontId="11" fillId="2" borderId="0" applyNumberFormat="0" applyBorder="0" applyAlignment="0" applyProtection="0">
      <alignment vertical="center"/>
    </xf>
    <xf numFmtId="0" fontId="45" fillId="10"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60" fillId="5" borderId="0" applyNumberFormat="0" applyBorder="0" applyAlignment="0" applyProtection="0">
      <alignment vertical="center"/>
    </xf>
    <xf numFmtId="0" fontId="46" fillId="5" borderId="0" applyNumberFormat="0" applyBorder="0" applyAlignment="0" applyProtection="0">
      <alignment vertical="center"/>
    </xf>
    <xf numFmtId="0" fontId="0" fillId="14" borderId="0" applyNumberFormat="0" applyBorder="0" applyAlignment="0" applyProtection="0">
      <alignment/>
    </xf>
    <xf numFmtId="0" fontId="46" fillId="7" borderId="0" applyNumberFormat="0" applyBorder="0" applyAlignment="0" applyProtection="0">
      <alignment vertical="center"/>
    </xf>
    <xf numFmtId="0" fontId="45" fillId="21" borderId="0" applyNumberFormat="0" applyBorder="0" applyAlignment="0" applyProtection="0">
      <alignment vertical="center"/>
    </xf>
    <xf numFmtId="0" fontId="11" fillId="16" borderId="0" applyNumberFormat="0" applyBorder="0" applyAlignment="0" applyProtection="0">
      <alignment vertical="center"/>
    </xf>
    <xf numFmtId="41" fontId="0" fillId="0" borderId="0" applyFont="0" applyFill="0" applyBorder="0" applyAlignment="0" applyProtection="0">
      <alignment vertical="center"/>
    </xf>
    <xf numFmtId="0" fontId="65" fillId="0" borderId="4" applyNumberFormat="0" applyFill="0" applyAlignment="0" applyProtection="0">
      <alignment vertical="center"/>
    </xf>
    <xf numFmtId="0" fontId="44" fillId="12" borderId="0" applyNumberFormat="0" applyBorder="0" applyAlignment="0" applyProtection="0">
      <alignment vertical="center"/>
    </xf>
    <xf numFmtId="0" fontId="45" fillId="10" borderId="0" applyNumberFormat="0" applyBorder="0" applyAlignment="0" applyProtection="0">
      <alignment vertical="center"/>
    </xf>
    <xf numFmtId="0" fontId="46" fillId="7" borderId="0" applyNumberFormat="0" applyBorder="0" applyAlignment="0" applyProtection="0">
      <alignment vertical="center"/>
    </xf>
    <xf numFmtId="0" fontId="75" fillId="6" borderId="1" applyNumberFormat="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11" fillId="5" borderId="0" applyNumberFormat="0" applyBorder="0" applyAlignment="0" applyProtection="0">
      <alignment vertical="center"/>
    </xf>
    <xf numFmtId="0" fontId="51" fillId="7" borderId="0" applyNumberFormat="0" applyBorder="0" applyAlignment="0" applyProtection="0">
      <alignment vertical="center"/>
    </xf>
    <xf numFmtId="0" fontId="11" fillId="2" borderId="0" applyNumberFormat="0" applyBorder="0" applyAlignment="0" applyProtection="0">
      <alignment vertical="center"/>
    </xf>
    <xf numFmtId="0" fontId="46" fillId="5" borderId="0" applyNumberFormat="0" applyBorder="0" applyAlignment="0" applyProtection="0">
      <alignment vertical="center"/>
    </xf>
    <xf numFmtId="0" fontId="68" fillId="0" borderId="0" applyNumberFormat="0" applyFill="0" applyBorder="0" applyAlignment="0" applyProtection="0">
      <alignment vertical="center"/>
    </xf>
    <xf numFmtId="0" fontId="0" fillId="14" borderId="0" applyNumberFormat="0" applyBorder="0" applyAlignment="0" applyProtection="0">
      <alignment/>
    </xf>
    <xf numFmtId="0" fontId="46" fillId="5" borderId="0" applyNumberFormat="0" applyBorder="0" applyAlignment="0" applyProtection="0">
      <alignment vertical="center"/>
    </xf>
    <xf numFmtId="0" fontId="49" fillId="12" borderId="0" applyNumberFormat="0" applyBorder="0" applyAlignment="0" applyProtection="0">
      <alignment vertical="center"/>
    </xf>
    <xf numFmtId="0" fontId="46" fillId="5" borderId="0" applyNumberFormat="0" applyBorder="0" applyAlignment="0" applyProtection="0">
      <alignment vertical="center"/>
    </xf>
    <xf numFmtId="0" fontId="11" fillId="12" borderId="0" applyNumberFormat="0" applyBorder="0" applyAlignment="0" applyProtection="0">
      <alignment vertical="center"/>
    </xf>
    <xf numFmtId="0" fontId="49" fillId="15" borderId="0" applyNumberFormat="0" applyBorder="0" applyAlignment="0" applyProtection="0">
      <alignment vertical="center"/>
    </xf>
    <xf numFmtId="0" fontId="53" fillId="15" borderId="0" applyNumberFormat="0" applyBorder="0" applyAlignment="0" applyProtection="0">
      <alignment vertical="center"/>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0" fontId="56" fillId="7" borderId="0" applyNumberFormat="0" applyBorder="0" applyAlignment="0" applyProtection="0">
      <alignment vertical="center"/>
    </xf>
    <xf numFmtId="0" fontId="67" fillId="16" borderId="0" applyNumberFormat="0" applyBorder="0" applyAlignment="0" applyProtection="0">
      <alignment/>
    </xf>
    <xf numFmtId="0" fontId="44" fillId="12" borderId="0" applyNumberFormat="0" applyBorder="0" applyAlignment="0" applyProtection="0">
      <alignment vertical="center"/>
    </xf>
    <xf numFmtId="0" fontId="0" fillId="14" borderId="0" applyNumberFormat="0" applyBorder="0" applyAlignment="0" applyProtection="0">
      <alignment/>
    </xf>
    <xf numFmtId="0" fontId="0" fillId="14" borderId="0" applyNumberFormat="0" applyBorder="0" applyAlignment="0" applyProtection="0">
      <alignment/>
    </xf>
    <xf numFmtId="0" fontId="45" fillId="10" borderId="0" applyNumberFormat="0" applyBorder="0" applyAlignment="0" applyProtection="0">
      <alignment vertical="center"/>
    </xf>
    <xf numFmtId="0" fontId="44" fillId="15" borderId="0" applyNumberFormat="0" applyBorder="0" applyAlignment="0" applyProtection="0">
      <alignment vertical="center"/>
    </xf>
    <xf numFmtId="0" fontId="17" fillId="0" borderId="0">
      <alignment/>
      <protection/>
    </xf>
    <xf numFmtId="0" fontId="46" fillId="5" borderId="0" applyNumberFormat="0" applyBorder="0" applyAlignment="0" applyProtection="0">
      <alignment vertical="center"/>
    </xf>
    <xf numFmtId="0" fontId="49" fillId="12" borderId="0" applyNumberFormat="0" applyBorder="0" applyAlignment="0" applyProtection="0">
      <alignment vertical="center"/>
    </xf>
    <xf numFmtId="0" fontId="48" fillId="12" borderId="0" applyNumberFormat="0" applyBorder="0" applyAlignment="0" applyProtection="0">
      <alignment/>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56" fillId="5" borderId="0" applyNumberFormat="0" applyBorder="0" applyAlignment="0" applyProtection="0">
      <alignment/>
    </xf>
    <xf numFmtId="0" fontId="17" fillId="0" borderId="0">
      <alignment vertical="center"/>
      <protection/>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11" fillId="10" borderId="0" applyNumberFormat="0" applyBorder="0" applyAlignment="0" applyProtection="0">
      <alignment vertical="center"/>
    </xf>
    <xf numFmtId="0" fontId="45" fillId="2" borderId="0" applyNumberFormat="0" applyBorder="0" applyAlignment="0" applyProtection="0">
      <alignment vertical="center"/>
    </xf>
    <xf numFmtId="0" fontId="67" fillId="13" borderId="0" applyNumberFormat="0" applyBorder="0" applyAlignment="0" applyProtection="0">
      <alignment/>
    </xf>
    <xf numFmtId="0" fontId="46" fillId="7" borderId="0" applyNumberFormat="0" applyBorder="0" applyAlignment="0" applyProtection="0">
      <alignment vertical="center"/>
    </xf>
    <xf numFmtId="0" fontId="17" fillId="8" borderId="2" applyNumberFormat="0" applyFont="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5" fillId="9" borderId="1" applyNumberFormat="0" applyAlignment="0" applyProtection="0">
      <alignment vertical="center"/>
    </xf>
    <xf numFmtId="0" fontId="58" fillId="0" borderId="8" applyNumberFormat="0" applyFill="0" applyAlignment="0" applyProtection="0">
      <alignment vertical="center"/>
    </xf>
    <xf numFmtId="0" fontId="44" fillId="12" borderId="0" applyNumberFormat="0" applyBorder="0" applyAlignment="0" applyProtection="0">
      <alignment vertical="center"/>
    </xf>
    <xf numFmtId="0" fontId="56" fillId="7" borderId="0" applyNumberFormat="0" applyBorder="0" applyAlignment="0" applyProtection="0">
      <alignment vertical="center"/>
    </xf>
    <xf numFmtId="0" fontId="11" fillId="5" borderId="0" applyNumberFormat="0" applyBorder="0" applyAlignment="0" applyProtection="0">
      <alignment vertical="center"/>
    </xf>
    <xf numFmtId="0" fontId="45" fillId="13" borderId="0" applyNumberFormat="0" applyBorder="0" applyAlignment="0" applyProtection="0">
      <alignment vertical="center"/>
    </xf>
    <xf numFmtId="0" fontId="45" fillId="21" borderId="0" applyNumberFormat="0" applyBorder="0" applyAlignment="0" applyProtection="0">
      <alignment vertical="center"/>
    </xf>
    <xf numFmtId="0" fontId="44" fillId="12" borderId="0" applyNumberFormat="0" applyBorder="0" applyAlignment="0" applyProtection="0">
      <alignment vertical="center"/>
    </xf>
    <xf numFmtId="0" fontId="67" fillId="25" borderId="0" applyNumberFormat="0" applyBorder="0" applyAlignment="0" applyProtection="0">
      <alignment/>
    </xf>
    <xf numFmtId="0" fontId="67" fillId="19" borderId="0" applyNumberFormat="0" applyBorder="0" applyAlignment="0" applyProtection="0">
      <alignment/>
    </xf>
    <xf numFmtId="0" fontId="11" fillId="7" borderId="0" applyNumberFormat="0" applyBorder="0" applyAlignment="0" applyProtection="0">
      <alignment vertical="center"/>
    </xf>
    <xf numFmtId="0" fontId="53" fillId="12" borderId="0" applyNumberFormat="0" applyBorder="0" applyAlignment="0" applyProtection="0">
      <alignment vertical="center"/>
    </xf>
    <xf numFmtId="0" fontId="57" fillId="6" borderId="7" applyNumberFormat="0" applyAlignment="0" applyProtection="0">
      <alignment vertical="center"/>
    </xf>
    <xf numFmtId="0" fontId="63" fillId="23" borderId="0" applyNumberFormat="0" applyBorder="0" applyAlignment="0" applyProtection="0">
      <alignment vertical="center"/>
    </xf>
    <xf numFmtId="0" fontId="17" fillId="0" borderId="0">
      <alignment/>
      <protection/>
    </xf>
    <xf numFmtId="0" fontId="68" fillId="0" borderId="0" applyNumberFormat="0" applyFill="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31" fillId="28" borderId="0" applyNumberFormat="0" applyBorder="0" applyAlignment="0" applyProtection="0">
      <alignment/>
    </xf>
    <xf numFmtId="0" fontId="44" fillId="12" borderId="0" applyNumberFormat="0" applyBorder="0" applyAlignment="0" applyProtection="0">
      <alignment vertical="center"/>
    </xf>
    <xf numFmtId="0" fontId="83" fillId="0" borderId="3" applyNumberFormat="0" applyFill="0" applyAlignment="0" applyProtection="0">
      <alignment vertical="center"/>
    </xf>
    <xf numFmtId="0" fontId="56" fillId="5" borderId="0" applyNumberFormat="0" applyBorder="0" applyAlignment="0" applyProtection="0">
      <alignment vertical="center"/>
    </xf>
    <xf numFmtId="0" fontId="45" fillId="13" borderId="0" applyNumberFormat="0" applyBorder="0" applyAlignment="0" applyProtection="0">
      <alignment vertical="center"/>
    </xf>
    <xf numFmtId="193" fontId="17" fillId="0" borderId="0" applyFont="0" applyFill="0" applyBorder="0" applyAlignment="0" applyProtection="0">
      <alignment/>
    </xf>
    <xf numFmtId="0" fontId="46" fillId="5" borderId="0" applyNumberFormat="0" applyBorder="0" applyAlignment="0" applyProtection="0">
      <alignment vertical="center"/>
    </xf>
    <xf numFmtId="0" fontId="11" fillId="12" borderId="0" applyNumberFormat="0" applyBorder="0" applyAlignment="0" applyProtection="0">
      <alignment vertical="center"/>
    </xf>
    <xf numFmtId="0" fontId="17" fillId="0" borderId="0">
      <alignment vertical="center"/>
      <protection/>
    </xf>
    <xf numFmtId="0" fontId="17" fillId="0" borderId="0">
      <alignment/>
      <protection/>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52" fillId="20" borderId="10" applyNumberFormat="0" applyAlignment="0" applyProtection="0">
      <alignment vertical="center"/>
    </xf>
    <xf numFmtId="0" fontId="46" fillId="5" borderId="0" applyNumberFormat="0" applyBorder="0" applyAlignment="0" applyProtection="0">
      <alignment vertical="center"/>
    </xf>
    <xf numFmtId="0" fontId="45" fillId="2" borderId="0" applyNumberFormat="0" applyBorder="0" applyAlignment="0" applyProtection="0">
      <alignment vertical="center"/>
    </xf>
    <xf numFmtId="0" fontId="98" fillId="0" borderId="0">
      <alignment/>
      <protection/>
    </xf>
    <xf numFmtId="0" fontId="44" fillId="12" borderId="0" applyNumberFormat="0" applyBorder="0" applyAlignment="0" applyProtection="0">
      <alignment vertical="center"/>
    </xf>
    <xf numFmtId="0" fontId="55" fillId="9" borderId="1" applyNumberFormat="0" applyAlignment="0" applyProtection="0">
      <alignment vertical="center"/>
    </xf>
    <xf numFmtId="0" fontId="52" fillId="20" borderId="10" applyNumberFormat="0" applyAlignment="0" applyProtection="0">
      <alignment vertical="center"/>
    </xf>
    <xf numFmtId="0" fontId="48" fillId="12" borderId="0" applyNumberFormat="0" applyBorder="0" applyAlignment="0" applyProtection="0">
      <alignment/>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45" fillId="23" borderId="0" applyNumberFormat="0" applyBorder="0" applyAlignment="0" applyProtection="0">
      <alignment vertical="center"/>
    </xf>
    <xf numFmtId="0" fontId="52" fillId="20" borderId="10" applyNumberFormat="0" applyAlignment="0" applyProtection="0">
      <alignment vertical="center"/>
    </xf>
    <xf numFmtId="0" fontId="55" fillId="9" borderId="1" applyNumberFormat="0" applyAlignment="0" applyProtection="0">
      <alignment vertical="center"/>
    </xf>
    <xf numFmtId="0" fontId="47" fillId="0" borderId="6" applyNumberFormat="0" applyFill="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1" fillId="7" borderId="0" applyNumberFormat="0" applyBorder="0" applyAlignment="0" applyProtection="0">
      <alignment vertical="center"/>
    </xf>
    <xf numFmtId="0" fontId="0" fillId="6" borderId="0" applyNumberFormat="0" applyBorder="0" applyAlignment="0" applyProtection="0">
      <alignment/>
    </xf>
    <xf numFmtId="0" fontId="51" fillId="7" borderId="0" applyNumberFormat="0" applyBorder="0" applyAlignment="0" applyProtection="0">
      <alignment vertical="center"/>
    </xf>
    <xf numFmtId="0" fontId="53" fillId="15" borderId="0" applyNumberFormat="0" applyBorder="0" applyAlignment="0" applyProtection="0">
      <alignment vertical="center"/>
    </xf>
    <xf numFmtId="0" fontId="45" fillId="18" borderId="0" applyNumberFormat="0" applyBorder="0" applyAlignment="0" applyProtection="0">
      <alignment vertical="center"/>
    </xf>
    <xf numFmtId="0" fontId="48" fillId="12" borderId="0" applyNumberFormat="0" applyBorder="0" applyAlignment="0" applyProtection="0">
      <alignment/>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6" borderId="0" applyNumberFormat="0" applyBorder="0" applyAlignment="0" applyProtection="0">
      <alignment vertical="center"/>
    </xf>
    <xf numFmtId="0" fontId="56" fillId="5" borderId="0" applyNumberFormat="0" applyBorder="0" applyAlignment="0" applyProtection="0">
      <alignment/>
    </xf>
    <xf numFmtId="0" fontId="41" fillId="0" borderId="0">
      <alignment/>
      <protection/>
    </xf>
    <xf numFmtId="0" fontId="58" fillId="0" borderId="8" applyNumberFormat="0" applyFill="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9" fillId="12" borderId="0" applyNumberFormat="0" applyBorder="0" applyAlignment="0" applyProtection="0">
      <alignment vertical="center"/>
    </xf>
    <xf numFmtId="0" fontId="11" fillId="0" borderId="0">
      <alignment vertical="center"/>
      <protection/>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0" fillId="4" borderId="0" applyNumberFormat="0" applyBorder="0" applyAlignment="0" applyProtection="0">
      <alignment vertical="center"/>
    </xf>
    <xf numFmtId="0" fontId="46" fillId="5" borderId="0" applyNumberFormat="0" applyBorder="0" applyAlignment="0" applyProtection="0">
      <alignment vertical="center"/>
    </xf>
    <xf numFmtId="0" fontId="78" fillId="0" borderId="0" applyNumberFormat="0" applyFill="0" applyBorder="0" applyAlignment="0" applyProtection="0">
      <alignment vertical="center"/>
    </xf>
    <xf numFmtId="0" fontId="17" fillId="8" borderId="2" applyNumberFormat="0" applyFont="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17" fillId="0" borderId="0">
      <alignment vertical="center"/>
      <protection/>
    </xf>
    <xf numFmtId="0" fontId="11" fillId="0" borderId="0">
      <alignment vertical="center"/>
      <protection/>
    </xf>
    <xf numFmtId="0" fontId="45" fillId="18" borderId="0" applyNumberFormat="0" applyBorder="0" applyAlignment="0" applyProtection="0">
      <alignment vertical="center"/>
    </xf>
    <xf numFmtId="0" fontId="55" fillId="9" borderId="1" applyNumberFormat="0" applyAlignment="0" applyProtection="0">
      <alignment vertical="center"/>
    </xf>
    <xf numFmtId="0" fontId="46" fillId="5" borderId="0" applyNumberFormat="0" applyBorder="0" applyAlignment="0" applyProtection="0">
      <alignment vertical="center"/>
    </xf>
    <xf numFmtId="0" fontId="45" fillId="19" borderId="0" applyNumberFormat="0" applyBorder="0" applyAlignment="0" applyProtection="0">
      <alignment vertical="center"/>
    </xf>
    <xf numFmtId="0" fontId="44" fillId="12" borderId="0" applyNumberFormat="0" applyBorder="0" applyAlignment="0" applyProtection="0">
      <alignment vertical="center"/>
    </xf>
    <xf numFmtId="0" fontId="67" fillId="26" borderId="0" applyNumberFormat="0" applyBorder="0" applyAlignment="0" applyProtection="0">
      <alignment/>
    </xf>
    <xf numFmtId="0" fontId="11" fillId="11" borderId="0" applyNumberFormat="0" applyBorder="0" applyAlignment="0" applyProtection="0">
      <alignment vertical="center"/>
    </xf>
    <xf numFmtId="0" fontId="44" fillId="12" borderId="0" applyNumberFormat="0" applyBorder="0" applyAlignment="0" applyProtection="0">
      <alignment vertical="center"/>
    </xf>
    <xf numFmtId="0" fontId="0" fillId="8" borderId="0" applyNumberFormat="0" applyBorder="0" applyAlignment="0" applyProtection="0">
      <alignment/>
    </xf>
    <xf numFmtId="0" fontId="70" fillId="14"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75" fillId="6" borderId="1" applyNumberFormat="0" applyAlignment="0" applyProtection="0">
      <alignment vertical="center"/>
    </xf>
    <xf numFmtId="0" fontId="60" fillId="5" borderId="0" applyNumberFormat="0" applyBorder="0" applyAlignment="0" applyProtection="0">
      <alignment vertical="center"/>
    </xf>
    <xf numFmtId="0" fontId="78" fillId="0" borderId="0" applyNumberFormat="0" applyFill="0" applyBorder="0" applyAlignment="0" applyProtection="0">
      <alignment vertical="center"/>
    </xf>
    <xf numFmtId="0" fontId="46" fillId="5" borderId="0" applyNumberFormat="0" applyBorder="0" applyAlignment="0" applyProtection="0">
      <alignment vertical="center"/>
    </xf>
    <xf numFmtId="0" fontId="45" fillId="3"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41" fontId="17" fillId="0" borderId="0" applyFont="0" applyFill="0" applyBorder="0" applyAlignment="0" applyProtection="0">
      <alignment vertical="center"/>
    </xf>
    <xf numFmtId="0" fontId="78" fillId="0" borderId="0" applyNumberFormat="0" applyFill="0" applyBorder="0" applyAlignment="0" applyProtection="0">
      <alignment vertical="center"/>
    </xf>
    <xf numFmtId="0" fontId="11" fillId="10" borderId="0" applyNumberFormat="0" applyBorder="0" applyAlignment="0" applyProtection="0">
      <alignment vertical="center"/>
    </xf>
    <xf numFmtId="0" fontId="45" fillId="17" borderId="0" applyNumberFormat="0" applyBorder="0" applyAlignment="0" applyProtection="0">
      <alignment vertical="center"/>
    </xf>
    <xf numFmtId="185" fontId="25" fillId="0" borderId="0">
      <alignment/>
      <protection/>
    </xf>
    <xf numFmtId="0" fontId="47" fillId="0" borderId="6" applyNumberFormat="0" applyFill="0" applyAlignment="0" applyProtection="0">
      <alignment vertical="center"/>
    </xf>
    <xf numFmtId="0" fontId="49" fillId="15" borderId="0" applyNumberFormat="0" applyBorder="0" applyAlignment="0" applyProtection="0">
      <alignment vertical="center"/>
    </xf>
    <xf numFmtId="0" fontId="46" fillId="5" borderId="0" applyNumberFormat="0" applyBorder="0" applyAlignment="0" applyProtection="0">
      <alignment vertical="center"/>
    </xf>
    <xf numFmtId="0" fontId="45" fillId="10" borderId="0" applyNumberFormat="0" applyBorder="0" applyAlignment="0" applyProtection="0">
      <alignment vertical="center"/>
    </xf>
    <xf numFmtId="0" fontId="45" fillId="23"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5" fillId="21" borderId="0" applyNumberFormat="0" applyBorder="0" applyAlignment="0" applyProtection="0">
      <alignment vertical="center"/>
    </xf>
    <xf numFmtId="0" fontId="46" fillId="5" borderId="0" applyNumberFormat="0" applyBorder="0" applyAlignment="0" applyProtection="0">
      <alignment vertical="center"/>
    </xf>
    <xf numFmtId="0" fontId="45" fillId="13"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183" fontId="17" fillId="0" borderId="0" applyFont="0" applyFill="0" applyBorder="0" applyAlignment="0" applyProtection="0">
      <alignment/>
    </xf>
    <xf numFmtId="0" fontId="44" fillId="12" borderId="0" applyNumberFormat="0" applyBorder="0" applyAlignment="0" applyProtection="0">
      <alignment vertical="center"/>
    </xf>
    <xf numFmtId="0" fontId="11" fillId="16" borderId="0" applyNumberFormat="0" applyBorder="0" applyAlignment="0" applyProtection="0">
      <alignment vertical="center"/>
    </xf>
    <xf numFmtId="0" fontId="44" fillId="12" borderId="0" applyNumberFormat="0" applyBorder="0" applyAlignment="0" applyProtection="0">
      <alignment vertical="center"/>
    </xf>
    <xf numFmtId="0" fontId="56" fillId="5" borderId="0" applyNumberFormat="0" applyBorder="0" applyAlignment="0" applyProtection="0">
      <alignment vertical="center"/>
    </xf>
    <xf numFmtId="0" fontId="44" fillId="12" borderId="0" applyNumberFormat="0" applyBorder="0" applyAlignment="0" applyProtection="0">
      <alignment vertical="center"/>
    </xf>
    <xf numFmtId="0" fontId="45" fillId="23" borderId="0" applyNumberFormat="0" applyBorder="0" applyAlignment="0" applyProtection="0">
      <alignment vertical="center"/>
    </xf>
    <xf numFmtId="0" fontId="44" fillId="12" borderId="0" applyNumberFormat="0" applyBorder="0" applyAlignment="0" applyProtection="0">
      <alignment vertical="center"/>
    </xf>
    <xf numFmtId="0" fontId="57" fillId="6" borderId="7" applyNumberFormat="0" applyAlignment="0" applyProtection="0">
      <alignment vertical="center"/>
    </xf>
    <xf numFmtId="0" fontId="45" fillId="21" borderId="0" applyNumberFormat="0" applyBorder="0" applyAlignment="0" applyProtection="0">
      <alignment vertical="center"/>
    </xf>
    <xf numFmtId="0" fontId="11" fillId="12"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68" fillId="0" borderId="0" applyNumberFormat="0" applyFill="0" applyBorder="0" applyAlignment="0" applyProtection="0">
      <alignment vertical="center"/>
    </xf>
    <xf numFmtId="0" fontId="46" fillId="5" borderId="0" applyNumberFormat="0" applyBorder="0" applyAlignment="0" applyProtection="0">
      <alignment vertical="center"/>
    </xf>
    <xf numFmtId="0" fontId="45" fillId="21"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0" fillId="14" borderId="0" applyNumberFormat="0" applyBorder="0" applyAlignment="0" applyProtection="0">
      <alignment/>
    </xf>
    <xf numFmtId="0" fontId="79" fillId="0" borderId="0" applyNumberFormat="0" applyFill="0" applyBorder="0" applyAlignment="0" applyProtection="0">
      <alignment vertical="center"/>
    </xf>
    <xf numFmtId="0" fontId="55" fillId="9" borderId="1" applyNumberFormat="0" applyAlignment="0" applyProtection="0">
      <alignment vertical="center"/>
    </xf>
    <xf numFmtId="0" fontId="46" fillId="5" borderId="0" applyNumberFormat="0" applyBorder="0" applyAlignment="0" applyProtection="0">
      <alignment vertical="center"/>
    </xf>
    <xf numFmtId="0" fontId="55" fillId="9" borderId="1" applyNumberFormat="0" applyAlignment="0" applyProtection="0">
      <alignment vertical="center"/>
    </xf>
    <xf numFmtId="0" fontId="53" fillId="15" borderId="0" applyNumberFormat="0" applyBorder="0" applyAlignment="0" applyProtection="0">
      <alignment vertical="center"/>
    </xf>
    <xf numFmtId="1" fontId="3" fillId="0" borderId="9" applyFill="0" applyProtection="0">
      <alignment horizont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10" fontId="66" fillId="8" borderId="5" applyBorder="0" applyAlignment="0" applyProtection="0">
      <alignment/>
    </xf>
    <xf numFmtId="37" fontId="86" fillId="0" borderId="0">
      <alignment/>
      <protection/>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5" fillId="13"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87" fillId="0" borderId="13" applyNumberFormat="0" applyFill="0" applyAlignment="0" applyProtection="0">
      <alignment vertical="center"/>
    </xf>
    <xf numFmtId="0" fontId="11" fillId="11" borderId="0" applyNumberFormat="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0" fillId="14" borderId="0" applyNumberFormat="0" applyBorder="0" applyAlignment="0" applyProtection="0">
      <alignment/>
    </xf>
    <xf numFmtId="0" fontId="54" fillId="12" borderId="0" applyNumberFormat="0" applyBorder="0" applyAlignment="0" applyProtection="0">
      <alignment vertical="center"/>
    </xf>
    <xf numFmtId="0" fontId="11" fillId="0" borderId="0">
      <alignment vertical="center"/>
      <protection/>
    </xf>
    <xf numFmtId="0" fontId="11" fillId="11" borderId="0" applyNumberFormat="0" applyBorder="0" applyAlignment="0" applyProtection="0">
      <alignment vertical="center"/>
    </xf>
    <xf numFmtId="0" fontId="51" fillId="7" borderId="0" applyNumberFormat="0" applyBorder="0" applyAlignment="0" applyProtection="0">
      <alignment vertical="center"/>
    </xf>
    <xf numFmtId="0" fontId="19" fillId="0" borderId="0">
      <alignment/>
      <protection/>
    </xf>
    <xf numFmtId="0" fontId="38" fillId="0" borderId="3" applyNumberFormat="0" applyFill="0" applyAlignment="0" applyProtection="0">
      <alignment vertical="center"/>
    </xf>
    <xf numFmtId="0" fontId="75" fillId="6" borderId="1" applyNumberFormat="0" applyAlignment="0" applyProtection="0">
      <alignment vertical="center"/>
    </xf>
    <xf numFmtId="0" fontId="45" fillId="3" borderId="0" applyNumberFormat="0" applyBorder="0" applyAlignment="0" applyProtection="0">
      <alignment vertical="center"/>
    </xf>
    <xf numFmtId="0" fontId="50" fillId="4" borderId="0" applyNumberFormat="0" applyBorder="0" applyAlignment="0" applyProtection="0">
      <alignment vertical="center"/>
    </xf>
    <xf numFmtId="0" fontId="52" fillId="20" borderId="10" applyNumberFormat="0" applyAlignment="0" applyProtection="0">
      <alignment vertical="center"/>
    </xf>
    <xf numFmtId="0" fontId="60" fillId="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7" fillId="0" borderId="6" applyNumberFormat="0" applyFill="0" applyAlignment="0" applyProtection="0">
      <alignment vertical="center"/>
    </xf>
    <xf numFmtId="0" fontId="17" fillId="0" borderId="0">
      <alignment/>
      <protection/>
    </xf>
    <xf numFmtId="0" fontId="11" fillId="10" borderId="0" applyNumberFormat="0" applyBorder="0" applyAlignment="0" applyProtection="0">
      <alignment vertical="center"/>
    </xf>
    <xf numFmtId="0" fontId="58" fillId="0" borderId="8" applyNumberFormat="0" applyFill="0" applyAlignment="0" applyProtection="0">
      <alignment vertical="center"/>
    </xf>
    <xf numFmtId="0" fontId="63" fillId="21" borderId="0" applyNumberFormat="0" applyBorder="0" applyAlignment="0" applyProtection="0">
      <alignment vertical="center"/>
    </xf>
    <xf numFmtId="0" fontId="44" fillId="12" borderId="0" applyNumberFormat="0" applyBorder="0" applyAlignment="0" applyProtection="0">
      <alignment vertical="center"/>
    </xf>
    <xf numFmtId="0" fontId="84" fillId="6" borderId="1" applyNumberFormat="0" applyAlignment="0" applyProtection="0">
      <alignment vertical="center"/>
    </xf>
    <xf numFmtId="0" fontId="60"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60" fillId="5" borderId="0" applyNumberFormat="0" applyBorder="0" applyAlignment="0" applyProtection="0">
      <alignment vertical="center"/>
    </xf>
    <xf numFmtId="0" fontId="45" fillId="19"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49" fillId="12" borderId="0" applyNumberFormat="0" applyBorder="0" applyAlignment="0" applyProtection="0">
      <alignment vertical="center"/>
    </xf>
    <xf numFmtId="0" fontId="47" fillId="0" borderId="6" applyNumberFormat="0" applyFill="0" applyAlignment="0" applyProtection="0">
      <alignment vertical="center"/>
    </xf>
    <xf numFmtId="0" fontId="44" fillId="12"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17" fillId="0" borderId="0">
      <alignment/>
      <protection/>
    </xf>
    <xf numFmtId="0" fontId="46" fillId="5" borderId="0" applyNumberFormat="0" applyBorder="0" applyAlignment="0" applyProtection="0">
      <alignment vertical="center"/>
    </xf>
    <xf numFmtId="0" fontId="45" fillId="2"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52" fillId="20" borderId="10" applyNumberFormat="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56" fillId="7" borderId="0" applyNumberFormat="0" applyBorder="0" applyAlignment="0" applyProtection="0">
      <alignment vertical="center"/>
    </xf>
    <xf numFmtId="0" fontId="11" fillId="11" borderId="0" applyNumberFormat="0" applyBorder="0" applyAlignment="0" applyProtection="0">
      <alignment vertical="center"/>
    </xf>
    <xf numFmtId="0" fontId="11" fillId="5" borderId="0" applyNumberFormat="0" applyBorder="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45" fillId="21" borderId="0" applyNumberFormat="0" applyBorder="0" applyAlignment="0" applyProtection="0">
      <alignment vertical="center"/>
    </xf>
    <xf numFmtId="0" fontId="17" fillId="0" borderId="0">
      <alignment vertical="center"/>
      <protection/>
    </xf>
    <xf numFmtId="0" fontId="44" fillId="12"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45" fillId="2" borderId="0" applyNumberFormat="0" applyBorder="0" applyAlignment="0" applyProtection="0">
      <alignment vertical="center"/>
    </xf>
    <xf numFmtId="0" fontId="11" fillId="0" borderId="0">
      <alignment vertical="center"/>
      <protection/>
    </xf>
    <xf numFmtId="0" fontId="56" fillId="7" borderId="0" applyNumberFormat="0" applyBorder="0" applyAlignment="0" applyProtection="0">
      <alignment vertical="center"/>
    </xf>
    <xf numFmtId="0" fontId="48" fillId="12" borderId="0" applyNumberFormat="0" applyBorder="0" applyAlignment="0" applyProtection="0">
      <alignment/>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59" fillId="0" borderId="0" applyNumberFormat="0" applyFill="0" applyBorder="0" applyAlignment="0" applyProtection="0">
      <alignment vertical="center"/>
    </xf>
    <xf numFmtId="0" fontId="44" fillId="15" borderId="0" applyNumberFormat="0" applyBorder="0" applyAlignment="0" applyProtection="0">
      <alignment vertical="center"/>
    </xf>
    <xf numFmtId="0" fontId="11" fillId="16" borderId="0" applyNumberFormat="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7" fillId="29" borderId="0" applyNumberFormat="0" applyFont="0" applyBorder="0" applyAlignment="0" applyProtection="0">
      <alignment/>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58" fillId="0" borderId="8" applyNumberFormat="0" applyFill="0" applyAlignment="0" applyProtection="0">
      <alignment vertical="center"/>
    </xf>
    <xf numFmtId="0" fontId="45" fillId="19" borderId="0" applyNumberFormat="0" applyBorder="0" applyAlignment="0" applyProtection="0">
      <alignment vertical="center"/>
    </xf>
    <xf numFmtId="0" fontId="45" fillId="21" borderId="0" applyNumberFormat="0" applyBorder="0" applyAlignment="0" applyProtection="0">
      <alignment vertical="center"/>
    </xf>
    <xf numFmtId="0" fontId="45" fillId="18"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5" fillId="9" borderId="1" applyNumberFormat="0" applyAlignment="0" applyProtection="0">
      <alignment vertical="center"/>
    </xf>
    <xf numFmtId="0" fontId="49" fillId="15" borderId="0" applyNumberFormat="0" applyBorder="0" applyAlignment="0" applyProtection="0">
      <alignment vertical="center"/>
    </xf>
    <xf numFmtId="0" fontId="44" fillId="12" borderId="0" applyNumberFormat="0" applyBorder="0" applyAlignment="0" applyProtection="0">
      <alignment vertical="center"/>
    </xf>
    <xf numFmtId="41" fontId="0" fillId="0" borderId="0" applyFont="0" applyFill="0" applyBorder="0" applyAlignment="0" applyProtection="0">
      <alignment vertical="center"/>
    </xf>
    <xf numFmtId="0" fontId="51" fillId="7" borderId="0" applyNumberFormat="0" applyBorder="0" applyAlignment="0" applyProtection="0">
      <alignment vertical="center"/>
    </xf>
    <xf numFmtId="0" fontId="11" fillId="10" borderId="0" applyNumberFormat="0" applyBorder="0" applyAlignment="0" applyProtection="0">
      <alignment vertical="center"/>
    </xf>
    <xf numFmtId="0" fontId="46" fillId="5" borderId="0" applyNumberFormat="0" applyBorder="0" applyAlignment="0" applyProtection="0">
      <alignment vertical="center"/>
    </xf>
    <xf numFmtId="0" fontId="49" fillId="15" borderId="0" applyNumberFormat="0" applyBorder="0" applyAlignment="0" applyProtection="0">
      <alignment vertical="center"/>
    </xf>
    <xf numFmtId="0" fontId="67" fillId="26" borderId="0" applyNumberFormat="0" applyBorder="0" applyAlignment="0" applyProtection="0">
      <alignment/>
    </xf>
    <xf numFmtId="0" fontId="89" fillId="12" borderId="0" applyNumberFormat="0" applyBorder="0" applyAlignment="0" applyProtection="0">
      <alignment vertical="center"/>
    </xf>
    <xf numFmtId="0" fontId="45" fillId="17" borderId="0" applyNumberFormat="0" applyBorder="0" applyAlignment="0" applyProtection="0">
      <alignment vertical="center"/>
    </xf>
    <xf numFmtId="0" fontId="49" fillId="12" borderId="0" applyNumberFormat="0" applyBorder="0" applyAlignment="0" applyProtection="0">
      <alignment vertical="center"/>
    </xf>
    <xf numFmtId="0" fontId="46" fillId="5" borderId="0" applyNumberFormat="0" applyBorder="0" applyAlignment="0" applyProtection="0">
      <alignment vertical="center"/>
    </xf>
    <xf numFmtId="3" fontId="17" fillId="0" borderId="0" applyFont="0" applyFill="0" applyBorder="0" applyAlignment="0" applyProtection="0">
      <alignment/>
    </xf>
    <xf numFmtId="0" fontId="45" fillId="10" borderId="0" applyNumberFormat="0" applyBorder="0" applyAlignment="0" applyProtection="0">
      <alignment vertical="center"/>
    </xf>
    <xf numFmtId="0" fontId="56" fillId="7" borderId="0" applyNumberFormat="0" applyBorder="0" applyAlignment="0" applyProtection="0">
      <alignment vertical="center"/>
    </xf>
    <xf numFmtId="0" fontId="49" fillId="12" borderId="0" applyNumberFormat="0" applyBorder="0" applyAlignment="0" applyProtection="0">
      <alignment vertical="center"/>
    </xf>
    <xf numFmtId="0" fontId="11" fillId="7" borderId="0" applyNumberFormat="0" applyBorder="0" applyAlignment="0" applyProtection="0">
      <alignment vertical="center"/>
    </xf>
    <xf numFmtId="0" fontId="56" fillId="5" borderId="0" applyNumberFormat="0" applyBorder="0" applyAlignment="0" applyProtection="0">
      <alignment vertical="center"/>
    </xf>
    <xf numFmtId="0" fontId="67" fillId="20" borderId="0" applyNumberFormat="0" applyBorder="0" applyAlignment="0" applyProtection="0">
      <alignment/>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58" fillId="0" borderId="8" applyNumberFormat="0" applyFill="0" applyAlignment="0" applyProtection="0">
      <alignment vertical="center"/>
    </xf>
    <xf numFmtId="0" fontId="53" fillId="15" borderId="0" applyNumberFormat="0" applyBorder="0" applyAlignment="0" applyProtection="0">
      <alignment vertical="center"/>
    </xf>
    <xf numFmtId="0" fontId="11" fillId="5" borderId="0" applyNumberFormat="0" applyBorder="0" applyAlignment="0" applyProtection="0">
      <alignment vertical="center"/>
    </xf>
    <xf numFmtId="0" fontId="11" fillId="16" borderId="0" applyNumberFormat="0" applyBorder="0" applyAlignment="0" applyProtection="0">
      <alignment vertical="center"/>
    </xf>
    <xf numFmtId="0" fontId="17" fillId="0" borderId="0">
      <alignment vertical="center"/>
      <protection/>
    </xf>
    <xf numFmtId="0" fontId="11" fillId="5" borderId="0" applyNumberFormat="0" applyBorder="0" applyAlignment="0" applyProtection="0">
      <alignment vertical="center"/>
    </xf>
    <xf numFmtId="0" fontId="46" fillId="5" borderId="0" applyNumberFormat="0" applyBorder="0" applyAlignment="0" applyProtection="0">
      <alignment vertical="center"/>
    </xf>
    <xf numFmtId="0" fontId="56" fillId="7" borderId="0" applyNumberFormat="0" applyBorder="0" applyAlignment="0" applyProtection="0">
      <alignment vertical="center"/>
    </xf>
    <xf numFmtId="0" fontId="46" fillId="5" borderId="0" applyNumberFormat="0" applyBorder="0" applyAlignment="0" applyProtection="0">
      <alignment vertical="center"/>
    </xf>
    <xf numFmtId="0" fontId="45" fillId="13" borderId="0" applyNumberFormat="0" applyBorder="0" applyAlignment="0" applyProtection="0">
      <alignment vertical="center"/>
    </xf>
    <xf numFmtId="0" fontId="68" fillId="0" borderId="0" applyNumberFormat="0" applyFill="0" applyBorder="0" applyAlignment="0" applyProtection="0">
      <alignment vertical="center"/>
    </xf>
    <xf numFmtId="0" fontId="45" fillId="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60" fillId="5"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51" fillId="7" borderId="0" applyNumberFormat="0" applyBorder="0" applyAlignment="0" applyProtection="0">
      <alignment vertical="center"/>
    </xf>
    <xf numFmtId="0" fontId="45" fillId="21" borderId="0" applyNumberFormat="0" applyBorder="0" applyAlignment="0" applyProtection="0">
      <alignment vertical="center"/>
    </xf>
    <xf numFmtId="0" fontId="57" fillId="6" borderId="7" applyNumberFormat="0" applyAlignment="0" applyProtection="0">
      <alignment vertical="center"/>
    </xf>
    <xf numFmtId="49" fontId="3" fillId="0" borderId="0" applyFont="0" applyFill="0" applyBorder="0" applyAlignment="0" applyProtection="0">
      <alignment/>
    </xf>
    <xf numFmtId="0" fontId="0" fillId="6" borderId="0" applyNumberFormat="0" applyBorder="0" applyAlignment="0" applyProtection="0">
      <alignment/>
    </xf>
    <xf numFmtId="0" fontId="81" fillId="0" borderId="0" applyProtection="0">
      <alignment/>
    </xf>
    <xf numFmtId="0" fontId="50" fillId="4" borderId="0" applyNumberFormat="0" applyBorder="0" applyAlignment="0" applyProtection="0">
      <alignment vertical="center"/>
    </xf>
    <xf numFmtId="0" fontId="31" fillId="28" borderId="0" applyNumberFormat="0" applyBorder="0" applyAlignment="0" applyProtection="0">
      <alignment/>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64" fillId="0" borderId="13" applyNumberFormat="0" applyFill="0" applyAlignment="0" applyProtection="0">
      <alignment vertical="center"/>
    </xf>
    <xf numFmtId="0" fontId="49" fillId="15" borderId="0" applyNumberFormat="0" applyBorder="0" applyAlignment="0" applyProtection="0">
      <alignment vertical="center"/>
    </xf>
    <xf numFmtId="0" fontId="48" fillId="12" borderId="0" applyNumberFormat="0" applyBorder="0" applyAlignment="0" applyProtection="0">
      <alignment/>
    </xf>
    <xf numFmtId="43" fontId="17" fillId="0" borderId="0" applyFont="0" applyFill="0" applyBorder="0" applyAlignment="0" applyProtection="0">
      <alignment vertical="center"/>
    </xf>
    <xf numFmtId="195" fontId="17" fillId="0" borderId="0" applyFont="0" applyFill="0" applyBorder="0" applyAlignment="0" applyProtection="0">
      <alignment/>
    </xf>
    <xf numFmtId="0" fontId="11" fillId="10" borderId="0" applyNumberFormat="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11" fillId="12" borderId="0" applyNumberFormat="0" applyBorder="0" applyAlignment="0" applyProtection="0">
      <alignment vertical="center"/>
    </xf>
    <xf numFmtId="0" fontId="50" fillId="4" borderId="0" applyNumberFormat="0" applyBorder="0" applyAlignment="0" applyProtection="0">
      <alignment vertical="center"/>
    </xf>
    <xf numFmtId="0" fontId="51" fillId="7" borderId="0" applyNumberFormat="0" applyBorder="0" applyAlignment="0" applyProtection="0">
      <alignment vertical="center"/>
    </xf>
    <xf numFmtId="0" fontId="45" fillId="21" borderId="0" applyNumberFormat="0" applyBorder="0" applyAlignment="0" applyProtection="0">
      <alignment vertical="center"/>
    </xf>
    <xf numFmtId="0" fontId="46" fillId="5" borderId="0" applyNumberFormat="0" applyBorder="0" applyAlignment="0" applyProtection="0">
      <alignment vertical="center"/>
    </xf>
    <xf numFmtId="0" fontId="45" fillId="21" borderId="0" applyNumberFormat="0" applyBorder="0" applyAlignment="0" applyProtection="0">
      <alignment vertical="center"/>
    </xf>
    <xf numFmtId="0" fontId="75" fillId="6" borderId="1" applyNumberFormat="0" applyAlignment="0" applyProtection="0">
      <alignment vertical="center"/>
    </xf>
    <xf numFmtId="0" fontId="46" fillId="5" borderId="0" applyNumberFormat="0" applyBorder="0" applyAlignment="0" applyProtection="0">
      <alignment vertical="center"/>
    </xf>
    <xf numFmtId="0" fontId="54" fillId="12" borderId="0" applyNumberFormat="0" applyBorder="0" applyAlignment="0" applyProtection="0">
      <alignment vertical="center"/>
    </xf>
    <xf numFmtId="0" fontId="67" fillId="16" borderId="0" applyNumberFormat="0" applyBorder="0" applyAlignment="0" applyProtection="0">
      <alignment/>
    </xf>
    <xf numFmtId="0" fontId="17" fillId="0" borderId="0">
      <alignment/>
      <protection/>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7" fillId="0" borderId="0">
      <alignment vertical="center"/>
      <protection/>
    </xf>
    <xf numFmtId="0" fontId="46" fillId="7" borderId="0" applyNumberFormat="0" applyBorder="0" applyAlignment="0" applyProtection="0">
      <alignment vertical="center"/>
    </xf>
    <xf numFmtId="0" fontId="93" fillId="0" borderId="0" applyNumberFormat="0" applyFill="0" applyBorder="0" applyAlignment="0" applyProtection="0">
      <alignment vertical="top"/>
    </xf>
    <xf numFmtId="0" fontId="44" fillId="12" borderId="0" applyNumberFormat="0" applyBorder="0" applyAlignment="0" applyProtection="0">
      <alignment vertical="center"/>
    </xf>
    <xf numFmtId="0" fontId="45" fillId="21"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182" fontId="25" fillId="0" borderId="0">
      <alignment/>
      <protection/>
    </xf>
    <xf numFmtId="0" fontId="0" fillId="8" borderId="0" applyNumberFormat="0" applyBorder="0" applyAlignment="0" applyProtection="0">
      <alignment/>
    </xf>
    <xf numFmtId="0" fontId="45" fillId="13"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5" fillId="23" borderId="0" applyNumberFormat="0" applyBorder="0" applyAlignment="0" applyProtection="0">
      <alignment vertical="center"/>
    </xf>
    <xf numFmtId="0" fontId="57" fillId="6" borderId="7" applyNumberFormat="0" applyAlignment="0" applyProtection="0">
      <alignment vertical="center"/>
    </xf>
    <xf numFmtId="0" fontId="11" fillId="14"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70" fillId="5" borderId="0" applyNumberFormat="0" applyBorder="0" applyAlignment="0" applyProtection="0">
      <alignment vertical="center"/>
    </xf>
    <xf numFmtId="0" fontId="44" fillId="12" borderId="0" applyNumberFormat="0" applyBorder="0" applyAlignment="0" applyProtection="0">
      <alignment vertical="center"/>
    </xf>
    <xf numFmtId="0" fontId="11" fillId="2" borderId="0" applyNumberFormat="0" applyBorder="0" applyAlignment="0" applyProtection="0">
      <alignment vertical="center"/>
    </xf>
    <xf numFmtId="0" fontId="45" fillId="3" borderId="0" applyNumberFormat="0" applyBorder="0" applyAlignment="0" applyProtection="0">
      <alignment vertical="center"/>
    </xf>
    <xf numFmtId="0" fontId="45" fillId="17" borderId="0" applyNumberFormat="0" applyBorder="0" applyAlignment="0" applyProtection="0">
      <alignment vertical="center"/>
    </xf>
    <xf numFmtId="0" fontId="45" fillId="3" borderId="0" applyNumberFormat="0" applyBorder="0" applyAlignment="0" applyProtection="0">
      <alignment vertical="center"/>
    </xf>
    <xf numFmtId="0" fontId="44" fillId="12" borderId="0" applyNumberFormat="0" applyBorder="0" applyAlignment="0" applyProtection="0">
      <alignment vertical="center"/>
    </xf>
    <xf numFmtId="0" fontId="85" fillId="0" borderId="8" applyNumberFormat="0" applyFill="0" applyAlignment="0" applyProtection="0">
      <alignment vertical="center"/>
    </xf>
    <xf numFmtId="0" fontId="65" fillId="0" borderId="4" applyNumberFormat="0" applyFill="0" applyAlignment="0" applyProtection="0">
      <alignment vertical="center"/>
    </xf>
    <xf numFmtId="0" fontId="45" fillId="10" borderId="0" applyNumberFormat="0" applyBorder="0" applyAlignment="0" applyProtection="0">
      <alignment vertical="center"/>
    </xf>
    <xf numFmtId="0" fontId="11" fillId="10" borderId="0" applyNumberFormat="0" applyBorder="0" applyAlignment="0" applyProtection="0">
      <alignment vertical="center"/>
    </xf>
    <xf numFmtId="0" fontId="46" fillId="5" borderId="0" applyNumberFormat="0" applyBorder="0" applyAlignment="0" applyProtection="0">
      <alignment vertical="center"/>
    </xf>
    <xf numFmtId="0" fontId="50" fillId="4" borderId="0" applyNumberFormat="0" applyBorder="0" applyAlignment="0" applyProtection="0">
      <alignment vertical="center"/>
    </xf>
    <xf numFmtId="0" fontId="11" fillId="14" borderId="0" applyNumberFormat="0" applyBorder="0" applyAlignment="0" applyProtection="0">
      <alignment vertical="center"/>
    </xf>
    <xf numFmtId="0" fontId="55" fillId="9" borderId="1" applyNumberFormat="0" applyAlignment="0" applyProtection="0">
      <alignment vertical="center"/>
    </xf>
    <xf numFmtId="0" fontId="46" fillId="5" borderId="0" applyNumberFormat="0" applyBorder="0" applyAlignment="0" applyProtection="0">
      <alignment vertical="center"/>
    </xf>
    <xf numFmtId="0" fontId="11" fillId="7" borderId="0" applyNumberFormat="0" applyBorder="0" applyAlignment="0" applyProtection="0">
      <alignment vertical="center"/>
    </xf>
    <xf numFmtId="0" fontId="51" fillId="7" borderId="0" applyNumberFormat="0" applyBorder="0" applyAlignment="0" applyProtection="0">
      <alignment vertical="center"/>
    </xf>
    <xf numFmtId="0" fontId="17" fillId="0" borderId="0">
      <alignment/>
      <protection/>
    </xf>
    <xf numFmtId="0" fontId="44" fillId="12" borderId="0" applyNumberFormat="0" applyBorder="0" applyAlignment="0" applyProtection="0">
      <alignment vertical="center"/>
    </xf>
    <xf numFmtId="0" fontId="56" fillId="5" borderId="0" applyNumberFormat="0" applyBorder="0" applyAlignment="0" applyProtection="0">
      <alignment/>
    </xf>
    <xf numFmtId="0" fontId="49" fillId="12" borderId="0" applyNumberFormat="0" applyBorder="0" applyAlignment="0" applyProtection="0">
      <alignment vertical="center"/>
    </xf>
    <xf numFmtId="0" fontId="11" fillId="5" borderId="0" applyNumberFormat="0" applyBorder="0" applyAlignment="0" applyProtection="0">
      <alignment vertical="center"/>
    </xf>
    <xf numFmtId="0" fontId="59" fillId="0" borderId="0" applyNumberFormat="0" applyFill="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177" fontId="76" fillId="30" borderId="0">
      <alignment/>
      <protection/>
    </xf>
    <xf numFmtId="0" fontId="44" fillId="15" borderId="0" applyNumberFormat="0" applyBorder="0" applyAlignment="0" applyProtection="0">
      <alignment vertical="center"/>
    </xf>
    <xf numFmtId="0" fontId="45" fillId="21" borderId="0" applyNumberFormat="0" applyBorder="0" applyAlignment="0" applyProtection="0">
      <alignment vertical="center"/>
    </xf>
    <xf numFmtId="0" fontId="67" fillId="6" borderId="0" applyNumberFormat="0" applyBorder="0" applyAlignment="0" applyProtection="0">
      <alignment/>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63" fillId="3" borderId="0" applyNumberFormat="0" applyBorder="0" applyAlignment="0" applyProtection="0">
      <alignment vertical="center"/>
    </xf>
    <xf numFmtId="0" fontId="44" fillId="12" borderId="0" applyNumberFormat="0" applyBorder="0" applyAlignment="0" applyProtection="0">
      <alignment vertical="center"/>
    </xf>
    <xf numFmtId="0" fontId="101" fillId="9" borderId="1" applyNumberFormat="0" applyAlignment="0" applyProtection="0">
      <alignment vertical="center"/>
    </xf>
    <xf numFmtId="0" fontId="60" fillId="5" borderId="0" applyNumberFormat="0" applyBorder="0" applyAlignment="0" applyProtection="0">
      <alignment vertical="center"/>
    </xf>
    <xf numFmtId="9" fontId="11" fillId="0" borderId="0" applyFont="0" applyFill="0" applyBorder="0" applyAlignment="0" applyProtection="0">
      <alignment vertical="center"/>
    </xf>
    <xf numFmtId="0" fontId="44" fillId="12" borderId="0" applyNumberFormat="0" applyBorder="0" applyAlignment="0" applyProtection="0">
      <alignment vertical="center"/>
    </xf>
    <xf numFmtId="0" fontId="57" fillId="6" borderId="7" applyNumberFormat="0" applyAlignment="0" applyProtection="0">
      <alignment vertical="center"/>
    </xf>
    <xf numFmtId="0" fontId="45" fillId="19" borderId="0" applyNumberFormat="0" applyBorder="0" applyAlignment="0" applyProtection="0">
      <alignment vertical="center"/>
    </xf>
    <xf numFmtId="0" fontId="56" fillId="7" borderId="0" applyNumberFormat="0" applyBorder="0" applyAlignment="0" applyProtection="0">
      <alignment vertical="center"/>
    </xf>
    <xf numFmtId="0" fontId="11" fillId="15" borderId="0" applyNumberFormat="0" applyBorder="0" applyAlignment="0" applyProtection="0">
      <alignment vertical="center"/>
    </xf>
    <xf numFmtId="0" fontId="17" fillId="0" borderId="0">
      <alignment vertical="center"/>
      <protection/>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1" fillId="7" borderId="0" applyNumberFormat="0" applyBorder="0" applyAlignment="0" applyProtection="0">
      <alignment vertical="center"/>
    </xf>
    <xf numFmtId="0" fontId="75" fillId="6" borderId="1" applyNumberFormat="0" applyAlignment="0" applyProtection="0">
      <alignment vertical="center"/>
    </xf>
    <xf numFmtId="0" fontId="67" fillId="19" borderId="0" applyNumberFormat="0" applyBorder="0" applyAlignment="0" applyProtection="0">
      <alignment/>
    </xf>
    <xf numFmtId="0" fontId="11" fillId="5" borderId="0" applyNumberFormat="0" applyBorder="0" applyAlignment="0" applyProtection="0">
      <alignment vertical="center"/>
    </xf>
    <xf numFmtId="0" fontId="44" fillId="12" borderId="0" applyNumberFormat="0" applyBorder="0" applyAlignment="0" applyProtection="0">
      <alignment vertical="center"/>
    </xf>
    <xf numFmtId="0" fontId="67" fillId="20" borderId="0" applyNumberFormat="0" applyBorder="0" applyAlignment="0" applyProtection="0">
      <alignment/>
    </xf>
    <xf numFmtId="0" fontId="56" fillId="5" borderId="0" applyNumberFormat="0" applyBorder="0" applyAlignment="0" applyProtection="0">
      <alignment/>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179" fontId="17" fillId="0" borderId="0" applyFont="0" applyFill="0" applyBorder="0" applyAlignment="0" applyProtection="0">
      <alignment/>
    </xf>
    <xf numFmtId="0" fontId="70" fillId="11" borderId="0" applyNumberFormat="0" applyBorder="0" applyAlignment="0" applyProtection="0">
      <alignment vertical="center"/>
    </xf>
    <xf numFmtId="10" fontId="3" fillId="0" borderId="0" applyFont="0" applyFill="0" applyBorder="0" applyAlignment="0" applyProtection="0">
      <alignment/>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62" fillId="0" borderId="0">
      <alignment/>
      <protection/>
    </xf>
    <xf numFmtId="0" fontId="70" fillId="9"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76" fillId="0" borderId="0">
      <alignment/>
      <protection/>
    </xf>
    <xf numFmtId="0" fontId="44" fillId="12" borderId="0" applyNumberFormat="0" applyBorder="0" applyAlignment="0" applyProtection="0">
      <alignment vertical="center"/>
    </xf>
    <xf numFmtId="0" fontId="11" fillId="16" borderId="0" applyNumberFormat="0" applyBorder="0" applyAlignment="0" applyProtection="0">
      <alignment vertical="center"/>
    </xf>
    <xf numFmtId="0" fontId="44" fillId="12" borderId="0" applyNumberFormat="0" applyBorder="0" applyAlignment="0" applyProtection="0">
      <alignment vertical="center"/>
    </xf>
    <xf numFmtId="0" fontId="11" fillId="7" borderId="0" applyNumberFormat="0" applyBorder="0" applyAlignment="0" applyProtection="0">
      <alignment vertical="center"/>
    </xf>
    <xf numFmtId="0" fontId="44" fillId="12" borderId="0" applyNumberFormat="0" applyBorder="0" applyAlignment="0" applyProtection="0">
      <alignment vertical="center"/>
    </xf>
    <xf numFmtId="0" fontId="11" fillId="7" borderId="0" applyNumberFormat="0" applyBorder="0" applyAlignment="0" applyProtection="0">
      <alignment vertical="center"/>
    </xf>
    <xf numFmtId="0" fontId="45" fillId="13" borderId="0" applyNumberFormat="0" applyBorder="0" applyAlignment="0" applyProtection="0">
      <alignment vertical="center"/>
    </xf>
    <xf numFmtId="0" fontId="75" fillId="6" borderId="1" applyNumberFormat="0" applyAlignment="0" applyProtection="0">
      <alignment vertical="center"/>
    </xf>
    <xf numFmtId="0" fontId="11" fillId="15" borderId="0" applyNumberFormat="0" applyBorder="0" applyAlignment="0" applyProtection="0">
      <alignment vertical="center"/>
    </xf>
    <xf numFmtId="0" fontId="47" fillId="0" borderId="6" applyNumberFormat="0" applyFill="0" applyAlignment="0" applyProtection="0">
      <alignment vertical="center"/>
    </xf>
    <xf numFmtId="0" fontId="68" fillId="0" borderId="0" applyNumberFormat="0" applyFill="0" applyBorder="0" applyAlignment="0" applyProtection="0">
      <alignment vertical="center"/>
    </xf>
    <xf numFmtId="0" fontId="74" fillId="6" borderId="7" applyNumberFormat="0" applyAlignment="0" applyProtection="0">
      <alignment vertical="center"/>
    </xf>
    <xf numFmtId="178" fontId="25" fillId="0" borderId="0">
      <alignment/>
      <protection/>
    </xf>
    <xf numFmtId="0" fontId="99" fillId="0" borderId="0" applyNumberFormat="0" applyFill="0" applyBorder="0" applyAlignment="0" applyProtection="0">
      <alignment/>
    </xf>
    <xf numFmtId="0" fontId="45" fillId="13" borderId="0" applyNumberFormat="0" applyBorder="0" applyAlignment="0" applyProtection="0">
      <alignment vertical="center"/>
    </xf>
    <xf numFmtId="0" fontId="44" fillId="12" borderId="0" applyNumberFormat="0" applyBorder="0" applyAlignment="0" applyProtection="0">
      <alignment vertical="center"/>
    </xf>
    <xf numFmtId="0" fontId="49" fillId="15" borderId="0" applyNumberFormat="0" applyBorder="0" applyAlignment="0" applyProtection="0">
      <alignment vertical="center"/>
    </xf>
    <xf numFmtId="0" fontId="44" fillId="12" borderId="0" applyNumberFormat="0" applyBorder="0" applyAlignment="0" applyProtection="0">
      <alignment vertical="center"/>
    </xf>
    <xf numFmtId="0" fontId="55" fillId="9" borderId="1" applyNumberFormat="0" applyAlignment="0" applyProtection="0">
      <alignment vertical="center"/>
    </xf>
    <xf numFmtId="0" fontId="46" fillId="5" borderId="0" applyNumberFormat="0" applyBorder="0" applyAlignment="0" applyProtection="0">
      <alignment vertical="center"/>
    </xf>
    <xf numFmtId="0" fontId="11" fillId="14" borderId="0" applyNumberFormat="0" applyBorder="0" applyAlignment="0" applyProtection="0">
      <alignment vertical="center"/>
    </xf>
    <xf numFmtId="0" fontId="65" fillId="0" borderId="4" applyNumberFormat="0" applyFill="0" applyAlignment="0" applyProtection="0">
      <alignment vertical="center"/>
    </xf>
    <xf numFmtId="0" fontId="67" fillId="9" borderId="0" applyNumberFormat="0" applyBorder="0" applyAlignment="0" applyProtection="0">
      <alignment/>
    </xf>
    <xf numFmtId="0" fontId="49" fillId="15" borderId="0" applyNumberFormat="0" applyBorder="0" applyAlignment="0" applyProtection="0">
      <alignment vertical="center"/>
    </xf>
    <xf numFmtId="0" fontId="53" fillId="12" borderId="0" applyNumberFormat="0" applyBorder="0" applyAlignment="0" applyProtection="0">
      <alignment vertical="center"/>
    </xf>
    <xf numFmtId="0" fontId="56" fillId="5" borderId="0" applyNumberFormat="0" applyBorder="0" applyAlignment="0" applyProtection="0">
      <alignment vertical="center"/>
    </xf>
    <xf numFmtId="0" fontId="53" fillId="15" borderId="0" applyNumberFormat="0" applyBorder="0" applyAlignment="0" applyProtection="0">
      <alignment vertical="center"/>
    </xf>
    <xf numFmtId="0" fontId="62" fillId="0" borderId="0">
      <alignment/>
      <protection/>
    </xf>
    <xf numFmtId="0" fontId="44" fillId="12" borderId="0" applyNumberFormat="0" applyBorder="0" applyAlignment="0" applyProtection="0">
      <alignment vertical="center"/>
    </xf>
    <xf numFmtId="43" fontId="17" fillId="0" borderId="0" applyFont="0" applyFill="0" applyBorder="0" applyAlignment="0" applyProtection="0">
      <alignment vertical="center"/>
    </xf>
    <xf numFmtId="0" fontId="64" fillId="0" borderId="13" applyNumberFormat="0" applyFill="0" applyAlignment="0" applyProtection="0">
      <alignment vertical="center"/>
    </xf>
    <xf numFmtId="0" fontId="46" fillId="5" borderId="0" applyNumberFormat="0" applyBorder="0" applyAlignment="0" applyProtection="0">
      <alignment vertical="center"/>
    </xf>
    <xf numFmtId="0" fontId="45" fillId="3" borderId="0" applyNumberFormat="0" applyBorder="0" applyAlignment="0" applyProtection="0">
      <alignment vertical="center"/>
    </xf>
    <xf numFmtId="0" fontId="67" fillId="26" borderId="0" applyNumberFormat="0" applyBorder="0" applyAlignment="0" applyProtection="0">
      <alignment/>
    </xf>
    <xf numFmtId="0" fontId="17" fillId="0" borderId="0" applyFont="0" applyFill="0" applyBorder="0" applyAlignment="0" applyProtection="0">
      <alignment/>
    </xf>
    <xf numFmtId="177" fontId="76" fillId="30" borderId="0">
      <alignment/>
      <protection/>
    </xf>
    <xf numFmtId="0" fontId="47" fillId="0" borderId="0" applyNumberFormat="0" applyFill="0" applyBorder="0" applyAlignment="0" applyProtection="0">
      <alignment vertical="center"/>
    </xf>
    <xf numFmtId="0" fontId="75" fillId="6" borderId="1" applyNumberFormat="0" applyAlignment="0" applyProtection="0">
      <alignment vertical="center"/>
    </xf>
    <xf numFmtId="0" fontId="59" fillId="0" borderId="0" applyNumberFormat="0" applyFill="0" applyBorder="0" applyAlignment="0" applyProtection="0">
      <alignment vertical="center"/>
    </xf>
    <xf numFmtId="0" fontId="46" fillId="5" borderId="0" applyNumberFormat="0" applyBorder="0" applyAlignment="0" applyProtection="0">
      <alignment vertical="center"/>
    </xf>
    <xf numFmtId="0" fontId="11" fillId="11" borderId="0" applyNumberFormat="0" applyBorder="0" applyAlignment="0" applyProtection="0">
      <alignment vertical="center"/>
    </xf>
    <xf numFmtId="0" fontId="64" fillId="0" borderId="13" applyNumberFormat="0" applyFill="0" applyAlignment="0" applyProtection="0">
      <alignment vertical="center"/>
    </xf>
    <xf numFmtId="0" fontId="0" fillId="7" borderId="0" applyNumberFormat="0" applyBorder="0" applyAlignment="0" applyProtection="0">
      <alignment/>
    </xf>
    <xf numFmtId="0" fontId="11" fillId="15" borderId="0" applyNumberFormat="0" applyBorder="0" applyAlignment="0" applyProtection="0">
      <alignment vertical="center"/>
    </xf>
    <xf numFmtId="0" fontId="45" fillId="21" borderId="0" applyNumberFormat="0" applyBorder="0" applyAlignment="0" applyProtection="0">
      <alignment vertical="center"/>
    </xf>
    <xf numFmtId="0" fontId="51" fillId="7" borderId="0" applyNumberFormat="0" applyBorder="0" applyAlignment="0" applyProtection="0">
      <alignment vertical="center"/>
    </xf>
    <xf numFmtId="0" fontId="67" fillId="16" borderId="0" applyNumberFormat="0" applyBorder="0" applyAlignment="0" applyProtection="0">
      <alignment/>
    </xf>
    <xf numFmtId="0" fontId="67" fillId="6" borderId="0" applyNumberFormat="0" applyBorder="0" applyAlignment="0" applyProtection="0">
      <alignment/>
    </xf>
    <xf numFmtId="0" fontId="11"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11" fillId="5" borderId="0" applyNumberFormat="0" applyBorder="0" applyAlignment="0" applyProtection="0">
      <alignment vertical="center"/>
    </xf>
    <xf numFmtId="0" fontId="44" fillId="12" borderId="0" applyNumberFormat="0" applyBorder="0" applyAlignment="0" applyProtection="0">
      <alignment vertical="center"/>
    </xf>
    <xf numFmtId="0" fontId="11" fillId="10" borderId="0" applyNumberFormat="0" applyBorder="0" applyAlignment="0" applyProtection="0">
      <alignment vertical="center"/>
    </xf>
    <xf numFmtId="41" fontId="17" fillId="0" borderId="0" applyFont="0" applyFill="0" applyBorder="0" applyAlignment="0" applyProtection="0">
      <alignment/>
    </xf>
    <xf numFmtId="0" fontId="5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56" fillId="7" borderId="0" applyNumberFormat="0" applyBorder="0" applyAlignment="0" applyProtection="0">
      <alignment vertical="center"/>
    </xf>
    <xf numFmtId="0" fontId="58" fillId="0" borderId="8" applyNumberFormat="0" applyFill="0" applyAlignment="0" applyProtection="0">
      <alignment vertical="center"/>
    </xf>
    <xf numFmtId="0" fontId="45" fillId="23" borderId="0" applyNumberFormat="0" applyBorder="0" applyAlignment="0" applyProtection="0">
      <alignment vertical="center"/>
    </xf>
    <xf numFmtId="0" fontId="57" fillId="6" borderId="7" applyNumberFormat="0" applyAlignment="0" applyProtection="0">
      <alignment vertical="center"/>
    </xf>
    <xf numFmtId="0" fontId="44" fillId="12" borderId="0" applyNumberFormat="0" applyBorder="0" applyAlignment="0" applyProtection="0">
      <alignment vertical="center"/>
    </xf>
    <xf numFmtId="0" fontId="45" fillId="23" borderId="0" applyNumberFormat="0" applyBorder="0" applyAlignment="0" applyProtection="0">
      <alignment vertical="center"/>
    </xf>
    <xf numFmtId="0" fontId="44" fillId="12" borderId="0" applyNumberFormat="0" applyBorder="0" applyAlignment="0" applyProtection="0">
      <alignment vertical="center"/>
    </xf>
    <xf numFmtId="0" fontId="53" fillId="12" borderId="0" applyNumberFormat="0" applyBorder="0" applyAlignment="0" applyProtection="0">
      <alignment vertical="center"/>
    </xf>
    <xf numFmtId="0" fontId="51" fillId="5" borderId="0" applyNumberFormat="0" applyBorder="0" applyAlignment="0" applyProtection="0">
      <alignment vertical="center"/>
    </xf>
    <xf numFmtId="0" fontId="11" fillId="7" borderId="0" applyNumberFormat="0" applyBorder="0" applyAlignment="0" applyProtection="0">
      <alignment vertical="center"/>
    </xf>
    <xf numFmtId="0" fontId="65" fillId="0" borderId="4" applyNumberFormat="0" applyFill="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5" fillId="18"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5" fillId="18" borderId="0" applyNumberFormat="0" applyBorder="0" applyAlignment="0" applyProtection="0">
      <alignment vertical="center"/>
    </xf>
    <xf numFmtId="0" fontId="45" fillId="24" borderId="0" applyNumberFormat="0" applyBorder="0" applyAlignment="0" applyProtection="0">
      <alignment vertical="center"/>
    </xf>
    <xf numFmtId="0" fontId="94" fillId="0" borderId="0" applyNumberFormat="0" applyFill="0" applyBorder="0" applyAlignment="0" applyProtection="0">
      <alignment/>
    </xf>
    <xf numFmtId="0" fontId="44" fillId="12" borderId="0" applyNumberFormat="0" applyBorder="0" applyAlignment="0" applyProtection="0">
      <alignment vertical="center"/>
    </xf>
    <xf numFmtId="0" fontId="11" fillId="2" borderId="0" applyNumberFormat="0" applyBorder="0" applyAlignment="0" applyProtection="0">
      <alignment vertical="center"/>
    </xf>
    <xf numFmtId="0" fontId="56" fillId="7"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9" fillId="12" borderId="0" applyNumberFormat="0" applyBorder="0" applyAlignment="0" applyProtection="0">
      <alignment vertical="center"/>
    </xf>
    <xf numFmtId="0" fontId="45" fillId="2" borderId="0" applyNumberFormat="0" applyBorder="0" applyAlignment="0" applyProtection="0">
      <alignment vertical="center"/>
    </xf>
    <xf numFmtId="0" fontId="55" fillId="9" borderId="1" applyNumberFormat="0" applyAlignment="0" applyProtection="0">
      <alignment vertical="center"/>
    </xf>
    <xf numFmtId="0" fontId="11" fillId="14" borderId="0" applyNumberFormat="0" applyBorder="0" applyAlignment="0" applyProtection="0">
      <alignment vertical="center"/>
    </xf>
    <xf numFmtId="0" fontId="5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0" fillId="8" borderId="0" applyNumberFormat="0" applyBorder="0" applyAlignment="0" applyProtection="0">
      <alignment/>
    </xf>
    <xf numFmtId="0" fontId="11" fillId="16" borderId="0" applyNumberFormat="0" applyBorder="0" applyAlignment="0" applyProtection="0">
      <alignment vertical="center"/>
    </xf>
    <xf numFmtId="0" fontId="62" fillId="0" borderId="0">
      <alignment/>
      <protection/>
    </xf>
    <xf numFmtId="0" fontId="11" fillId="7" borderId="0" applyNumberFormat="0" applyBorder="0" applyAlignment="0" applyProtection="0">
      <alignment vertical="center"/>
    </xf>
    <xf numFmtId="0" fontId="46" fillId="5" borderId="0" applyNumberFormat="0" applyBorder="0" applyAlignment="0" applyProtection="0">
      <alignment vertical="center"/>
    </xf>
    <xf numFmtId="0" fontId="0" fillId="6" borderId="0" applyNumberFormat="0" applyBorder="0" applyAlignment="0" applyProtection="0">
      <alignment/>
    </xf>
    <xf numFmtId="0" fontId="44" fillId="12" borderId="0" applyNumberFormat="0" applyBorder="0" applyAlignment="0" applyProtection="0">
      <alignment vertical="center"/>
    </xf>
    <xf numFmtId="0" fontId="17" fillId="0" borderId="0">
      <alignment vertical="center"/>
      <protection/>
    </xf>
    <xf numFmtId="0" fontId="44" fillId="12"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protection/>
    </xf>
    <xf numFmtId="0" fontId="45" fillId="17"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5" fillId="10"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70" fillId="15" borderId="0" applyNumberFormat="0" applyBorder="0" applyAlignment="0" applyProtection="0">
      <alignment vertical="center"/>
    </xf>
    <xf numFmtId="177" fontId="69" fillId="27" borderId="0">
      <alignment/>
      <protection/>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56" fillId="7" borderId="0" applyNumberFormat="0" applyBorder="0" applyAlignment="0" applyProtection="0">
      <alignment vertical="center"/>
    </xf>
    <xf numFmtId="0" fontId="45" fillId="17" borderId="0" applyNumberFormat="0" applyBorder="0" applyAlignment="0" applyProtection="0">
      <alignment vertical="center"/>
    </xf>
    <xf numFmtId="0" fontId="68" fillId="0" borderId="0" applyNumberFormat="0" applyFill="0" applyBorder="0" applyAlignment="0" applyProtection="0">
      <alignment vertical="center"/>
    </xf>
    <xf numFmtId="0" fontId="67" fillId="26" borderId="0" applyNumberFormat="0" applyBorder="0" applyAlignment="0" applyProtection="0">
      <alignment/>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5" fillId="23" borderId="0" applyNumberFormat="0" applyBorder="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75" fillId="6" borderId="1" applyNumberFormat="0" applyAlignment="0" applyProtection="0">
      <alignment vertical="center"/>
    </xf>
    <xf numFmtId="0" fontId="44" fillId="12" borderId="0" applyNumberFormat="0" applyBorder="0" applyAlignment="0" applyProtection="0">
      <alignment vertical="center"/>
    </xf>
    <xf numFmtId="0" fontId="52" fillId="20" borderId="10" applyNumberFormat="0" applyAlignment="0" applyProtection="0">
      <alignment vertical="center"/>
    </xf>
    <xf numFmtId="0" fontId="17" fillId="8" borderId="2" applyNumberFormat="0" applyFont="0" applyAlignment="0" applyProtection="0">
      <alignment vertical="center"/>
    </xf>
    <xf numFmtId="0" fontId="45" fillId="10" borderId="0" applyNumberFormat="0" applyBorder="0" applyAlignment="0" applyProtection="0">
      <alignment vertical="center"/>
    </xf>
    <xf numFmtId="0" fontId="46" fillId="5" borderId="0" applyNumberFormat="0" applyBorder="0" applyAlignment="0" applyProtection="0">
      <alignment vertical="center"/>
    </xf>
    <xf numFmtId="0" fontId="45" fillId="19" borderId="0" applyNumberFormat="0" applyBorder="0" applyAlignment="0" applyProtection="0">
      <alignment vertical="center"/>
    </xf>
    <xf numFmtId="0" fontId="47" fillId="0" borderId="6" applyNumberFormat="0" applyFill="0" applyAlignment="0" applyProtection="0">
      <alignment vertical="center"/>
    </xf>
    <xf numFmtId="0" fontId="11" fillId="14" borderId="0" applyNumberFormat="0" applyBorder="0" applyAlignment="0" applyProtection="0">
      <alignment vertical="center"/>
    </xf>
    <xf numFmtId="0" fontId="44" fillId="12" borderId="0" applyNumberFormat="0" applyBorder="0" applyAlignment="0" applyProtection="0">
      <alignment vertical="center"/>
    </xf>
    <xf numFmtId="9" fontId="17" fillId="0" borderId="0" applyFont="0" applyFill="0" applyBorder="0" applyAlignment="0" applyProtection="0">
      <alignment vertical="center"/>
    </xf>
    <xf numFmtId="0" fontId="46" fillId="5" borderId="0" applyNumberFormat="0" applyBorder="0" applyAlignment="0" applyProtection="0">
      <alignment vertical="center"/>
    </xf>
    <xf numFmtId="0" fontId="50" fillId="4" borderId="0" applyNumberFormat="0" applyBorder="0" applyAlignment="0" applyProtection="0">
      <alignment vertical="center"/>
    </xf>
    <xf numFmtId="0" fontId="11" fillId="12" borderId="0" applyNumberFormat="0" applyBorder="0" applyAlignment="0" applyProtection="0">
      <alignment vertical="center"/>
    </xf>
    <xf numFmtId="0" fontId="19" fillId="0" borderId="0">
      <alignment/>
      <protection/>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54" fillId="12" borderId="0" applyNumberFormat="0" applyBorder="0" applyAlignment="0" applyProtection="0">
      <alignment vertical="center"/>
    </xf>
    <xf numFmtId="0" fontId="75" fillId="6" borderId="1" applyNumberFormat="0" applyAlignment="0" applyProtection="0">
      <alignment vertical="center"/>
    </xf>
    <xf numFmtId="0" fontId="48" fillId="12" borderId="0" applyNumberFormat="0" applyBorder="0" applyAlignment="0" applyProtection="0">
      <alignment/>
    </xf>
    <xf numFmtId="0" fontId="46" fillId="5" borderId="0" applyNumberFormat="0" applyBorder="0" applyAlignment="0" applyProtection="0">
      <alignment vertical="center"/>
    </xf>
    <xf numFmtId="0" fontId="45" fillId="2" borderId="0" applyNumberFormat="0" applyBorder="0" applyAlignment="0" applyProtection="0">
      <alignment vertical="center"/>
    </xf>
    <xf numFmtId="0" fontId="11" fillId="9" borderId="0" applyNumberFormat="0" applyBorder="0" applyAlignment="0" applyProtection="0">
      <alignment vertical="center"/>
    </xf>
    <xf numFmtId="0" fontId="45" fillId="17" borderId="0" applyNumberFormat="0" applyBorder="0" applyAlignment="0" applyProtection="0">
      <alignment vertical="center"/>
    </xf>
    <xf numFmtId="0" fontId="47" fillId="0" borderId="6" applyNumberFormat="0" applyFill="0" applyAlignment="0" applyProtection="0">
      <alignment vertical="center"/>
    </xf>
    <xf numFmtId="0" fontId="11" fillId="0" borderId="0">
      <alignment vertical="center"/>
      <protection/>
    </xf>
    <xf numFmtId="0" fontId="48" fillId="12" borderId="0" applyNumberFormat="0" applyBorder="0" applyAlignment="0" applyProtection="0">
      <alignment/>
    </xf>
    <xf numFmtId="0" fontId="44" fillId="12" borderId="0" applyNumberFormat="0" applyBorder="0" applyAlignment="0" applyProtection="0">
      <alignment vertical="center"/>
    </xf>
    <xf numFmtId="0" fontId="45" fillId="24" borderId="0" applyNumberFormat="0" applyBorder="0" applyAlignment="0" applyProtection="0">
      <alignment vertical="center"/>
    </xf>
    <xf numFmtId="0" fontId="44" fillId="12" borderId="0" applyNumberFormat="0" applyBorder="0" applyAlignment="0" applyProtection="0">
      <alignment vertical="center"/>
    </xf>
    <xf numFmtId="0" fontId="11" fillId="0" borderId="0">
      <alignment vertical="center"/>
      <protection/>
    </xf>
    <xf numFmtId="0" fontId="67" fillId="20" borderId="0" applyNumberFormat="0" applyBorder="0" applyAlignment="0" applyProtection="0">
      <alignment/>
    </xf>
    <xf numFmtId="0" fontId="46" fillId="5" borderId="0" applyNumberFormat="0" applyBorder="0" applyAlignment="0" applyProtection="0">
      <alignment vertical="center"/>
    </xf>
    <xf numFmtId="0" fontId="58" fillId="0" borderId="8" applyNumberFormat="0" applyFill="0" applyAlignment="0" applyProtection="0">
      <alignment vertical="center"/>
    </xf>
    <xf numFmtId="0" fontId="45" fillId="19" borderId="0" applyNumberFormat="0" applyBorder="0" applyAlignment="0" applyProtection="0">
      <alignment vertical="center"/>
    </xf>
    <xf numFmtId="0" fontId="46" fillId="5" borderId="0" applyNumberFormat="0" applyBorder="0" applyAlignment="0" applyProtection="0">
      <alignment vertical="center"/>
    </xf>
    <xf numFmtId="0" fontId="11" fillId="11" borderId="0" applyNumberFormat="0" applyBorder="0" applyAlignment="0" applyProtection="0">
      <alignment vertical="center"/>
    </xf>
    <xf numFmtId="0" fontId="48" fillId="12" borderId="0" applyNumberFormat="0" applyBorder="0" applyAlignment="0" applyProtection="0">
      <alignment/>
    </xf>
    <xf numFmtId="0" fontId="46" fillId="5" borderId="0" applyNumberFormat="0" applyBorder="0" applyAlignment="0" applyProtection="0">
      <alignment vertical="center"/>
    </xf>
    <xf numFmtId="0" fontId="56" fillId="7" borderId="0" applyNumberFormat="0" applyBorder="0" applyAlignment="0" applyProtection="0">
      <alignment vertical="center"/>
    </xf>
    <xf numFmtId="0" fontId="11" fillId="5" borderId="0" applyNumberFormat="0" applyBorder="0" applyAlignment="0" applyProtection="0">
      <alignment vertical="center"/>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11" fillId="15" borderId="0" applyNumberFormat="0" applyBorder="0" applyAlignment="0" applyProtection="0">
      <alignment vertical="center"/>
    </xf>
    <xf numFmtId="0" fontId="48" fillId="12" borderId="0" applyNumberFormat="0" applyBorder="0" applyAlignment="0" applyProtection="0">
      <alignment/>
    </xf>
    <xf numFmtId="0" fontId="48" fillId="12" borderId="0" applyNumberFormat="0" applyBorder="0" applyAlignment="0" applyProtection="0">
      <alignment/>
    </xf>
    <xf numFmtId="0" fontId="44" fillId="12" borderId="0" applyNumberFormat="0" applyBorder="0" applyAlignment="0" applyProtection="0">
      <alignment vertical="center"/>
    </xf>
    <xf numFmtId="0" fontId="65" fillId="0" borderId="4" applyNumberFormat="0" applyFill="0" applyAlignment="0" applyProtection="0">
      <alignment vertical="center"/>
    </xf>
    <xf numFmtId="0" fontId="44" fillId="12" borderId="0" applyNumberFormat="0" applyBorder="0" applyAlignment="0" applyProtection="0">
      <alignment vertical="center"/>
    </xf>
    <xf numFmtId="0" fontId="0" fillId="14" borderId="0" applyNumberFormat="0" applyBorder="0" applyAlignment="0" applyProtection="0">
      <alignment/>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70" fillId="2" borderId="0" applyNumberFormat="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45" fillId="21" borderId="0" applyNumberFormat="0" applyBorder="0" applyAlignment="0" applyProtection="0">
      <alignment vertical="center"/>
    </xf>
    <xf numFmtId="0" fontId="49" fillId="12" borderId="0" applyNumberFormat="0" applyBorder="0" applyAlignment="0" applyProtection="0">
      <alignment vertical="center"/>
    </xf>
    <xf numFmtId="0" fontId="66" fillId="6" borderId="0" applyNumberFormat="0" applyBorder="0" applyAlignment="0" applyProtection="0">
      <alignment/>
    </xf>
    <xf numFmtId="0" fontId="68" fillId="0" borderId="0" applyNumberFormat="0" applyFill="0" applyBorder="0" applyAlignment="0" applyProtection="0">
      <alignment vertical="center"/>
    </xf>
    <xf numFmtId="0" fontId="44" fillId="12" borderId="0" applyNumberFormat="0" applyBorder="0" applyAlignment="0" applyProtection="0">
      <alignment vertical="center"/>
    </xf>
    <xf numFmtId="0" fontId="47" fillId="0" borderId="6" applyNumberFormat="0" applyFill="0" applyAlignment="0" applyProtection="0">
      <alignment vertical="center"/>
    </xf>
    <xf numFmtId="0" fontId="45" fillId="24" borderId="0" applyNumberFormat="0" applyBorder="0" applyAlignment="0" applyProtection="0">
      <alignment vertical="center"/>
    </xf>
    <xf numFmtId="0" fontId="56" fillId="7" borderId="0" applyNumberFormat="0" applyBorder="0" applyAlignment="0" applyProtection="0">
      <alignment vertical="center"/>
    </xf>
    <xf numFmtId="0" fontId="44" fillId="12" borderId="0" applyNumberFormat="0" applyBorder="0" applyAlignment="0" applyProtection="0">
      <alignment vertical="center"/>
    </xf>
    <xf numFmtId="0" fontId="11" fillId="5" borderId="0" applyNumberFormat="0" applyBorder="0" applyAlignment="0" applyProtection="0">
      <alignment vertical="center"/>
    </xf>
    <xf numFmtId="0" fontId="53" fillId="15"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1" fillId="2" borderId="0" applyNumberFormat="0" applyBorder="0" applyAlignment="0" applyProtection="0">
      <alignment vertical="center"/>
    </xf>
    <xf numFmtId="0" fontId="48" fillId="12" borderId="0" applyNumberFormat="0" applyBorder="0" applyAlignment="0" applyProtection="0">
      <alignment/>
    </xf>
    <xf numFmtId="0" fontId="11" fillId="11" borderId="0" applyNumberFormat="0" applyBorder="0" applyAlignment="0" applyProtection="0">
      <alignment vertical="center"/>
    </xf>
    <xf numFmtId="0" fontId="0" fillId="7" borderId="0" applyNumberFormat="0" applyBorder="0" applyAlignment="0" applyProtection="0">
      <alignment/>
    </xf>
    <xf numFmtId="0" fontId="11" fillId="15" borderId="0" applyNumberFormat="0" applyBorder="0" applyAlignment="0" applyProtection="0">
      <alignment vertical="center"/>
    </xf>
    <xf numFmtId="0" fontId="44" fillId="12" borderId="0" applyNumberFormat="0" applyBorder="0" applyAlignment="0" applyProtection="0">
      <alignment vertical="center"/>
    </xf>
    <xf numFmtId="0" fontId="48" fillId="12" borderId="0" applyNumberFormat="0" applyBorder="0" applyAlignment="0" applyProtection="0">
      <alignment/>
    </xf>
    <xf numFmtId="0" fontId="49" fillId="15" borderId="0" applyNumberFormat="0" applyBorder="0" applyAlignment="0" applyProtection="0">
      <alignment vertical="center"/>
    </xf>
    <xf numFmtId="0" fontId="45" fillId="10" borderId="0" applyNumberFormat="0" applyBorder="0" applyAlignment="0" applyProtection="0">
      <alignment vertical="center"/>
    </xf>
    <xf numFmtId="0" fontId="78" fillId="0" borderId="0" applyNumberFormat="0" applyFill="0" applyBorder="0" applyAlignment="0" applyProtection="0">
      <alignment vertical="center"/>
    </xf>
    <xf numFmtId="0" fontId="46" fillId="7" borderId="0" applyNumberFormat="0" applyBorder="0" applyAlignment="0" applyProtection="0">
      <alignment vertical="center"/>
    </xf>
    <xf numFmtId="0" fontId="11" fillId="9"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9" fontId="17" fillId="0" borderId="0" applyFont="0" applyFill="0" applyBorder="0" applyAlignment="0" applyProtection="0">
      <alignment vertical="center"/>
    </xf>
    <xf numFmtId="0" fontId="11" fillId="15" borderId="0" applyNumberFormat="0" applyBorder="0" applyAlignment="0" applyProtection="0">
      <alignment vertical="center"/>
    </xf>
    <xf numFmtId="186" fontId="17" fillId="0" borderId="0" applyFont="0" applyFill="0" applyBorder="0" applyAlignment="0" applyProtection="0">
      <alignment/>
    </xf>
    <xf numFmtId="0" fontId="67" fillId="16" borderId="0" applyNumberFormat="0" applyBorder="0" applyAlignment="0" applyProtection="0">
      <alignment/>
    </xf>
    <xf numFmtId="0" fontId="63" fillId="13" borderId="0" applyNumberFormat="0" applyBorder="0" applyAlignment="0" applyProtection="0">
      <alignment vertical="center"/>
    </xf>
    <xf numFmtId="0" fontId="44" fillId="12" borderId="0" applyNumberFormat="0" applyBorder="0" applyAlignment="0" applyProtection="0">
      <alignment vertical="center"/>
    </xf>
    <xf numFmtId="0" fontId="50" fillId="4" borderId="0" applyNumberFormat="0" applyBorder="0" applyAlignment="0" applyProtection="0">
      <alignment vertical="center"/>
    </xf>
    <xf numFmtId="0" fontId="45" fillId="3" borderId="0" applyNumberFormat="0" applyBorder="0" applyAlignment="0" applyProtection="0">
      <alignment vertical="center"/>
    </xf>
    <xf numFmtId="38" fontId="66" fillId="6" borderId="0" applyBorder="0" applyAlignment="0" applyProtection="0">
      <alignment/>
    </xf>
    <xf numFmtId="0" fontId="0" fillId="5" borderId="0" applyNumberFormat="0" applyBorder="0" applyAlignment="0" applyProtection="0">
      <alignment/>
    </xf>
    <xf numFmtId="0" fontId="46" fillId="5" borderId="0" applyNumberFormat="0" applyBorder="0" applyAlignment="0" applyProtection="0">
      <alignment vertical="center"/>
    </xf>
    <xf numFmtId="0" fontId="3" fillId="0" borderId="0">
      <alignment/>
      <protection/>
    </xf>
    <xf numFmtId="0" fontId="70" fillId="14" borderId="0" applyNumberFormat="0" applyBorder="0" applyAlignment="0" applyProtection="0">
      <alignment vertical="center"/>
    </xf>
    <xf numFmtId="0" fontId="75" fillId="6" borderId="1" applyNumberFormat="0" applyAlignment="0" applyProtection="0">
      <alignment vertical="center"/>
    </xf>
    <xf numFmtId="0" fontId="58" fillId="0" borderId="8" applyNumberFormat="0" applyFill="0" applyAlignment="0" applyProtection="0">
      <alignment vertical="center"/>
    </xf>
    <xf numFmtId="0" fontId="45" fillId="23" borderId="0" applyNumberFormat="0" applyBorder="0" applyAlignment="0" applyProtection="0">
      <alignment vertical="center"/>
    </xf>
    <xf numFmtId="0" fontId="53" fillId="12" borderId="0" applyNumberFormat="0" applyBorder="0" applyAlignment="0" applyProtection="0">
      <alignment vertical="center"/>
    </xf>
    <xf numFmtId="0" fontId="65" fillId="0" borderId="4" applyNumberFormat="0" applyFill="0" applyAlignment="0" applyProtection="0">
      <alignment vertical="center"/>
    </xf>
    <xf numFmtId="180" fontId="17" fillId="0" borderId="0" applyFont="0" applyFill="0" applyBorder="0" applyAlignment="0" applyProtection="0">
      <alignment/>
    </xf>
    <xf numFmtId="0" fontId="44" fillId="12" borderId="0" applyNumberFormat="0" applyBorder="0" applyAlignment="0" applyProtection="0">
      <alignment vertical="center"/>
    </xf>
    <xf numFmtId="0" fontId="17" fillId="8" borderId="2" applyNumberFormat="0" applyFont="0" applyAlignment="0" applyProtection="0">
      <alignment vertical="center"/>
    </xf>
    <xf numFmtId="0" fontId="45" fillId="21" borderId="0" applyNumberFormat="0" applyBorder="0" applyAlignment="0" applyProtection="0">
      <alignment vertical="center"/>
    </xf>
    <xf numFmtId="0" fontId="45" fillId="10" borderId="0" applyNumberFormat="0" applyBorder="0" applyAlignment="0" applyProtection="0">
      <alignment vertical="center"/>
    </xf>
    <xf numFmtId="0" fontId="46" fillId="5" borderId="0" applyNumberFormat="0" applyBorder="0" applyAlignment="0" applyProtection="0">
      <alignment vertical="center"/>
    </xf>
    <xf numFmtId="0" fontId="49" fillId="12" borderId="0" applyNumberFormat="0" applyBorder="0" applyAlignment="0" applyProtection="0">
      <alignment vertical="center"/>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54" fillId="12" borderId="0" applyNumberFormat="0" applyBorder="0" applyAlignment="0" applyProtection="0">
      <alignment vertical="center"/>
    </xf>
    <xf numFmtId="0" fontId="46" fillId="5" borderId="0" applyNumberFormat="0" applyBorder="0" applyAlignment="0" applyProtection="0">
      <alignment vertical="center"/>
    </xf>
    <xf numFmtId="0" fontId="45" fillId="23" borderId="0" applyNumberFormat="0" applyBorder="0" applyAlignment="0" applyProtection="0">
      <alignment vertical="center"/>
    </xf>
    <xf numFmtId="0" fontId="11" fillId="0" borderId="0">
      <alignment vertical="center"/>
      <protection/>
    </xf>
    <xf numFmtId="0" fontId="63" fillId="19" borderId="0" applyNumberFormat="0" applyBorder="0" applyAlignment="0" applyProtection="0">
      <alignment vertical="center"/>
    </xf>
    <xf numFmtId="0" fontId="47" fillId="0" borderId="0" applyNumberFormat="0" applyFill="0" applyBorder="0" applyAlignment="0" applyProtection="0">
      <alignment vertical="center"/>
    </xf>
    <xf numFmtId="0" fontId="64" fillId="0" borderId="13" applyNumberFormat="0" applyFill="0" applyAlignment="0" applyProtection="0">
      <alignment vertical="center"/>
    </xf>
    <xf numFmtId="0" fontId="11" fillId="16" borderId="0" applyNumberFormat="0" applyBorder="0" applyAlignment="0" applyProtection="0">
      <alignment vertical="center"/>
    </xf>
    <xf numFmtId="0" fontId="65" fillId="0" borderId="4" applyNumberFormat="0" applyFill="0" applyAlignment="0" applyProtection="0">
      <alignment vertical="center"/>
    </xf>
    <xf numFmtId="0" fontId="51" fillId="5" borderId="0" applyNumberFormat="0" applyBorder="0" applyAlignment="0" applyProtection="0">
      <alignment vertical="center"/>
    </xf>
    <xf numFmtId="0" fontId="49" fillId="1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44" fillId="12" borderId="0" applyNumberFormat="0" applyBorder="0" applyAlignment="0" applyProtection="0">
      <alignment vertical="center"/>
    </xf>
    <xf numFmtId="0" fontId="59" fillId="0" borderId="0" applyNumberFormat="0" applyFill="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55" fillId="9" borderId="1" applyNumberFormat="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9" fillId="15" borderId="0" applyNumberFormat="0" applyBorder="0" applyAlignment="0" applyProtection="0">
      <alignment vertical="center"/>
    </xf>
    <xf numFmtId="0" fontId="46" fillId="5" borderId="0" applyNumberFormat="0" applyBorder="0" applyAlignment="0" applyProtection="0">
      <alignment vertical="center"/>
    </xf>
    <xf numFmtId="0" fontId="52" fillId="20" borderId="10" applyNumberFormat="0" applyAlignment="0" applyProtection="0">
      <alignment vertical="center"/>
    </xf>
    <xf numFmtId="0" fontId="45" fillId="24" borderId="0" applyNumberFormat="0" applyBorder="0" applyAlignment="0" applyProtection="0">
      <alignment vertical="center"/>
    </xf>
    <xf numFmtId="0" fontId="59" fillId="0" borderId="0" applyNumberFormat="0" applyFill="0" applyBorder="0" applyAlignment="0" applyProtection="0">
      <alignment vertical="center"/>
    </xf>
    <xf numFmtId="0" fontId="46" fillId="5" borderId="0" applyNumberFormat="0" applyBorder="0" applyAlignment="0" applyProtection="0">
      <alignment vertical="center"/>
    </xf>
    <xf numFmtId="0" fontId="11" fillId="11" borderId="0" applyNumberFormat="0" applyBorder="0" applyAlignment="0" applyProtection="0">
      <alignment vertical="center"/>
    </xf>
    <xf numFmtId="0" fontId="25" fillId="0" borderId="0">
      <alignment/>
      <protection/>
    </xf>
    <xf numFmtId="0" fontId="45" fillId="13"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9"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63" fillId="24" borderId="0" applyNumberFormat="0" applyBorder="0" applyAlignment="0" applyProtection="0">
      <alignment vertical="center"/>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0" fontId="51" fillId="5" borderId="0" applyNumberFormat="0" applyBorder="0" applyAlignment="0" applyProtection="0">
      <alignment vertical="center"/>
    </xf>
    <xf numFmtId="0" fontId="11" fillId="11" borderId="0" applyNumberFormat="0" applyBorder="0" applyAlignment="0" applyProtection="0">
      <alignment vertical="center"/>
    </xf>
    <xf numFmtId="0" fontId="60" fillId="5" borderId="0" applyNumberFormat="0" applyBorder="0" applyAlignment="0" applyProtection="0">
      <alignment vertical="center"/>
    </xf>
    <xf numFmtId="0" fontId="45" fillId="10" borderId="0" applyNumberFormat="0" applyBorder="0" applyAlignment="0" applyProtection="0">
      <alignment vertical="center"/>
    </xf>
    <xf numFmtId="0" fontId="73" fillId="0" borderId="0" applyNumberFormat="0" applyFont="0" applyFill="0" applyBorder="0" applyAlignment="0" applyProtection="0">
      <alignment horizontal="left"/>
    </xf>
    <xf numFmtId="0" fontId="58" fillId="0" borderId="8" applyNumberFormat="0" applyFill="0" applyAlignment="0" applyProtection="0">
      <alignment vertical="center"/>
    </xf>
    <xf numFmtId="0" fontId="0" fillId="8" borderId="0" applyNumberFormat="0" applyBorder="0" applyAlignment="0" applyProtection="0">
      <alignment/>
    </xf>
    <xf numFmtId="0" fontId="11" fillId="7" borderId="0" applyNumberFormat="0" applyBorder="0" applyAlignment="0" applyProtection="0">
      <alignment vertical="center"/>
    </xf>
    <xf numFmtId="0" fontId="57" fillId="6" borderId="7" applyNumberFormat="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xf>
    <xf numFmtId="0" fontId="44" fillId="12" borderId="0" applyNumberFormat="0" applyBorder="0" applyAlignment="0" applyProtection="0">
      <alignment vertical="center"/>
    </xf>
    <xf numFmtId="0" fontId="3" fillId="0" borderId="0">
      <alignment/>
      <protection/>
    </xf>
    <xf numFmtId="42" fontId="17" fillId="0" borderId="0" applyFont="0" applyFill="0" applyBorder="0" applyAlignment="0" applyProtection="0">
      <alignment vertical="center"/>
    </xf>
    <xf numFmtId="9" fontId="17" fillId="0" borderId="0" applyFont="0" applyFill="0" applyBorder="0" applyAlignment="0" applyProtection="0">
      <alignment vertical="center"/>
    </xf>
    <xf numFmtId="0" fontId="56" fillId="5" borderId="0" applyNumberFormat="0" applyBorder="0" applyAlignment="0" applyProtection="0">
      <alignment/>
    </xf>
    <xf numFmtId="0" fontId="46" fillId="5" borderId="0" applyNumberFormat="0" applyBorder="0" applyAlignment="0" applyProtection="0">
      <alignment vertical="center"/>
    </xf>
    <xf numFmtId="0" fontId="45" fillId="21" borderId="0" applyNumberFormat="0" applyBorder="0" applyAlignment="0" applyProtection="0">
      <alignment vertical="center"/>
    </xf>
    <xf numFmtId="0" fontId="67" fillId="9" borderId="0" applyNumberFormat="0" applyBorder="0" applyAlignment="0" applyProtection="0">
      <alignment/>
    </xf>
    <xf numFmtId="0" fontId="44" fillId="12" borderId="0" applyNumberFormat="0" applyBorder="0" applyAlignment="0" applyProtection="0">
      <alignment vertical="center"/>
    </xf>
    <xf numFmtId="0" fontId="45" fillId="21" borderId="0" applyNumberFormat="0" applyBorder="0" applyAlignment="0" applyProtection="0">
      <alignment vertical="center"/>
    </xf>
    <xf numFmtId="0" fontId="19" fillId="0" borderId="0">
      <alignment/>
      <protection/>
    </xf>
    <xf numFmtId="0" fontId="67" fillId="6" borderId="0" applyNumberFormat="0" applyBorder="0" applyAlignment="0" applyProtection="0">
      <alignment/>
    </xf>
    <xf numFmtId="0" fontId="46" fillId="5" borderId="0" applyNumberFormat="0" applyBorder="0" applyAlignment="0" applyProtection="0">
      <alignment vertical="center"/>
    </xf>
    <xf numFmtId="0" fontId="62" fillId="0" borderId="0">
      <alignment/>
      <protection/>
    </xf>
    <xf numFmtId="0" fontId="45" fillId="17" borderId="0" applyNumberFormat="0" applyBorder="0" applyAlignment="0" applyProtection="0">
      <alignment vertical="center"/>
    </xf>
    <xf numFmtId="0" fontId="62" fillId="0" borderId="0">
      <alignment/>
      <protection/>
    </xf>
    <xf numFmtId="0" fontId="48" fillId="12" borderId="0" applyNumberFormat="0" applyBorder="0" applyAlignment="0" applyProtection="0">
      <alignment/>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1" fillId="9" borderId="0" applyNumberFormat="0" applyBorder="0" applyAlignment="0" applyProtection="0">
      <alignment vertical="center"/>
    </xf>
    <xf numFmtId="0" fontId="17" fillId="0" borderId="0" applyNumberFormat="0" applyFont="0" applyFill="0" applyBorder="0" applyAlignment="0" applyProtection="0">
      <alignment horizontal="left"/>
    </xf>
    <xf numFmtId="0" fontId="48" fillId="12" borderId="0" applyNumberFormat="0" applyBorder="0" applyAlignment="0" applyProtection="0">
      <alignment/>
    </xf>
    <xf numFmtId="0" fontId="46" fillId="5" borderId="0" applyNumberFormat="0" applyBorder="0" applyAlignment="0" applyProtection="0">
      <alignment vertical="center"/>
    </xf>
    <xf numFmtId="0" fontId="49" fillId="15" borderId="0" applyNumberFormat="0" applyBorder="0" applyAlignment="0" applyProtection="0">
      <alignment vertical="center"/>
    </xf>
    <xf numFmtId="0" fontId="67" fillId="19" borderId="0" applyNumberFormat="0" applyBorder="0" applyAlignment="0" applyProtection="0">
      <alignment/>
    </xf>
    <xf numFmtId="0" fontId="11" fillId="16" borderId="0" applyNumberFormat="0" applyBorder="0" applyAlignment="0" applyProtection="0">
      <alignment vertical="center"/>
    </xf>
    <xf numFmtId="0" fontId="11" fillId="2" borderId="0" applyNumberFormat="0" applyBorder="0" applyAlignment="0" applyProtection="0">
      <alignment vertical="center"/>
    </xf>
    <xf numFmtId="0" fontId="65" fillId="0" borderId="4" applyNumberFormat="0" applyFill="0" applyAlignment="0" applyProtection="0">
      <alignment vertical="center"/>
    </xf>
    <xf numFmtId="184" fontId="1" fillId="0" borderId="5">
      <alignment vertical="center"/>
      <protection locked="0"/>
    </xf>
    <xf numFmtId="0" fontId="61" fillId="0" borderId="0" applyNumberFormat="0" applyFill="0" applyBorder="0" applyAlignment="0" applyProtection="0">
      <alignment vertical="center"/>
    </xf>
    <xf numFmtId="0" fontId="44" fillId="12" borderId="0" applyNumberFormat="0" applyBorder="0" applyAlignment="0" applyProtection="0">
      <alignment vertical="center"/>
    </xf>
    <xf numFmtId="0" fontId="45" fillId="19" borderId="0" applyNumberFormat="0" applyBorder="0" applyAlignment="0" applyProtection="0">
      <alignment vertical="center"/>
    </xf>
    <xf numFmtId="0" fontId="48" fillId="12" borderId="0" applyNumberFormat="0" applyBorder="0" applyAlignment="0" applyProtection="0">
      <alignment/>
    </xf>
    <xf numFmtId="0" fontId="44" fillId="12" borderId="0" applyNumberFormat="0" applyBorder="0" applyAlignment="0" applyProtection="0">
      <alignment vertical="center"/>
    </xf>
    <xf numFmtId="0" fontId="45" fillId="2" borderId="0" applyNumberFormat="0" applyBorder="0" applyAlignment="0" applyProtection="0">
      <alignment vertical="center"/>
    </xf>
    <xf numFmtId="0" fontId="0" fillId="9" borderId="0" applyNumberFormat="0" applyBorder="0" applyAlignment="0" applyProtection="0">
      <alignment/>
    </xf>
    <xf numFmtId="0" fontId="45" fillId="23" borderId="0" applyNumberFormat="0" applyBorder="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78" fillId="0" borderId="0" applyNumberFormat="0" applyFill="0" applyBorder="0" applyAlignment="0" applyProtection="0">
      <alignment vertical="center"/>
    </xf>
    <xf numFmtId="0" fontId="46" fillId="5" borderId="0" applyNumberFormat="0" applyBorder="0" applyAlignment="0" applyProtection="0">
      <alignment vertical="center"/>
    </xf>
    <xf numFmtId="0" fontId="45" fillId="13" borderId="0" applyNumberFormat="0" applyBorder="0" applyAlignment="0" applyProtection="0">
      <alignment vertical="center"/>
    </xf>
    <xf numFmtId="0" fontId="17" fillId="0" borderId="0">
      <alignment/>
      <protection/>
    </xf>
    <xf numFmtId="0" fontId="67" fillId="20" borderId="0" applyNumberFormat="0" applyBorder="0" applyAlignment="0" applyProtection="0">
      <alignment/>
    </xf>
    <xf numFmtId="0" fontId="45" fillId="3" borderId="0" applyNumberFormat="0" applyBorder="0" applyAlignment="0" applyProtection="0">
      <alignment vertical="center"/>
    </xf>
    <xf numFmtId="0" fontId="45" fillId="2" borderId="0" applyNumberFormat="0" applyBorder="0" applyAlignment="0" applyProtection="0">
      <alignment vertical="center"/>
    </xf>
    <xf numFmtId="43" fontId="11" fillId="0" borderId="0" applyFont="0" applyFill="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56" fillId="5" borderId="0" applyNumberFormat="0" applyBorder="0" applyAlignment="0" applyProtection="0">
      <alignment/>
    </xf>
    <xf numFmtId="0" fontId="41" fillId="0" borderId="0">
      <alignment/>
      <protection/>
    </xf>
    <xf numFmtId="0" fontId="45" fillId="13" borderId="0" applyNumberFormat="0" applyBorder="0" applyAlignment="0" applyProtection="0">
      <alignment vertical="center"/>
    </xf>
    <xf numFmtId="0" fontId="63" fillId="10" borderId="0" applyNumberFormat="0" applyBorder="0" applyAlignment="0" applyProtection="0">
      <alignment vertical="center"/>
    </xf>
    <xf numFmtId="0" fontId="52" fillId="20" borderId="10" applyNumberFormat="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8" fillId="12" borderId="0" applyNumberFormat="0" applyBorder="0" applyAlignment="0" applyProtection="0">
      <alignment/>
    </xf>
    <xf numFmtId="0" fontId="44" fillId="12" borderId="0" applyNumberFormat="0" applyBorder="0" applyAlignment="0" applyProtection="0">
      <alignment vertical="center"/>
    </xf>
    <xf numFmtId="0" fontId="17" fillId="8" borderId="2" applyNumberFormat="0" applyFont="0" applyAlignment="0" applyProtection="0">
      <alignment vertical="center"/>
    </xf>
    <xf numFmtId="0" fontId="63" fillId="21" borderId="0" applyNumberFormat="0" applyBorder="0" applyAlignment="0" applyProtection="0">
      <alignment vertical="center"/>
    </xf>
    <xf numFmtId="0" fontId="45" fillId="21" borderId="0" applyNumberFormat="0" applyBorder="0" applyAlignment="0" applyProtection="0">
      <alignment vertical="center"/>
    </xf>
    <xf numFmtId="0" fontId="49" fillId="12" borderId="0" applyNumberFormat="0" applyBorder="0" applyAlignment="0" applyProtection="0">
      <alignment vertical="center"/>
    </xf>
    <xf numFmtId="0" fontId="78" fillId="0" borderId="0" applyNumberFormat="0" applyFill="0" applyBorder="0" applyAlignment="0" applyProtection="0">
      <alignment vertical="center"/>
    </xf>
    <xf numFmtId="0" fontId="44" fillId="15" borderId="0" applyNumberFormat="0" applyBorder="0" applyAlignment="0" applyProtection="0">
      <alignment vertical="center"/>
    </xf>
    <xf numFmtId="0" fontId="53" fillId="1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9" fillId="0" borderId="0">
      <alignment/>
      <protection/>
    </xf>
    <xf numFmtId="0" fontId="46" fillId="5" borderId="0" applyNumberFormat="0" applyBorder="0" applyAlignment="0" applyProtection="0">
      <alignment vertical="center"/>
    </xf>
    <xf numFmtId="0" fontId="70" fillId="15" borderId="0" applyNumberFormat="0" applyBorder="0" applyAlignment="0" applyProtection="0">
      <alignment vertical="center"/>
    </xf>
    <xf numFmtId="0" fontId="53" fillId="15" borderId="0" applyNumberFormat="0" applyBorder="0" applyAlignment="0" applyProtection="0">
      <alignment vertical="center"/>
    </xf>
    <xf numFmtId="0" fontId="70" fillId="16" borderId="0" applyNumberFormat="0" applyBorder="0" applyAlignment="0" applyProtection="0">
      <alignment vertical="center"/>
    </xf>
    <xf numFmtId="0" fontId="55" fillId="9" borderId="1" applyNumberFormat="0" applyAlignment="0" applyProtection="0">
      <alignment vertical="center"/>
    </xf>
    <xf numFmtId="0" fontId="98" fillId="0" borderId="0">
      <alignment/>
      <protection/>
    </xf>
    <xf numFmtId="0" fontId="11" fillId="15" borderId="0" applyNumberFormat="0" applyBorder="0" applyAlignment="0" applyProtection="0">
      <alignment vertical="center"/>
    </xf>
    <xf numFmtId="0" fontId="44" fillId="12" borderId="0" applyNumberFormat="0" applyBorder="0" applyAlignment="0" applyProtection="0">
      <alignment vertical="center"/>
    </xf>
    <xf numFmtId="0" fontId="11" fillId="11" borderId="0" applyNumberFormat="0" applyBorder="0" applyAlignment="0" applyProtection="0">
      <alignment vertical="center"/>
    </xf>
    <xf numFmtId="0" fontId="65" fillId="0" borderId="4" applyNumberFormat="0" applyFill="0" applyAlignment="0" applyProtection="0">
      <alignment vertical="center"/>
    </xf>
    <xf numFmtId="0" fontId="19" fillId="0" borderId="0">
      <alignment/>
      <protection/>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7" fillId="0" borderId="6" applyNumberFormat="0" applyFill="0" applyAlignment="0" applyProtection="0">
      <alignment vertical="center"/>
    </xf>
    <xf numFmtId="4" fontId="17" fillId="0" borderId="0" applyFont="0" applyFill="0" applyBorder="0" applyAlignment="0" applyProtection="0">
      <alignment/>
    </xf>
    <xf numFmtId="0" fontId="44" fillId="12" borderId="0" applyNumberFormat="0" applyBorder="0" applyAlignment="0" applyProtection="0">
      <alignment vertical="center"/>
    </xf>
    <xf numFmtId="0" fontId="45" fillId="21"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7" fillId="0" borderId="0">
      <alignment/>
      <protection/>
    </xf>
    <xf numFmtId="0" fontId="45" fillId="21" borderId="0" applyNumberFormat="0" applyBorder="0" applyAlignment="0" applyProtection="0">
      <alignment vertical="center"/>
    </xf>
    <xf numFmtId="0" fontId="31" fillId="31" borderId="0" applyNumberFormat="0" applyBorder="0" applyAlignment="0" applyProtection="0">
      <alignment/>
    </xf>
    <xf numFmtId="0" fontId="44" fillId="12" borderId="0" applyNumberFormat="0" applyBorder="0" applyAlignment="0" applyProtection="0">
      <alignment vertical="center"/>
    </xf>
    <xf numFmtId="0" fontId="3" fillId="0" borderId="0">
      <alignment/>
      <protection/>
    </xf>
    <xf numFmtId="0" fontId="45" fillId="2" borderId="0" applyNumberFormat="0" applyBorder="0" applyAlignment="0" applyProtection="0">
      <alignment vertical="center"/>
    </xf>
    <xf numFmtId="0" fontId="44" fillId="12" borderId="0" applyNumberFormat="0" applyBorder="0" applyAlignment="0" applyProtection="0">
      <alignment vertical="center"/>
    </xf>
    <xf numFmtId="0" fontId="0" fillId="14" borderId="0" applyNumberFormat="0" applyBorder="0" applyAlignment="0" applyProtection="0">
      <alignment/>
    </xf>
    <xf numFmtId="0" fontId="58" fillId="0" borderId="8" applyNumberFormat="0" applyFill="0" applyAlignment="0" applyProtection="0">
      <alignment vertical="center"/>
    </xf>
    <xf numFmtId="0" fontId="56" fillId="5" borderId="0" applyNumberFormat="0" applyBorder="0" applyAlignment="0" applyProtection="0">
      <alignment/>
    </xf>
    <xf numFmtId="0" fontId="49" fillId="12" borderId="0" applyNumberFormat="0" applyBorder="0" applyAlignment="0" applyProtection="0">
      <alignment vertical="center"/>
    </xf>
    <xf numFmtId="0" fontId="55" fillId="9" borderId="1" applyNumberFormat="0" applyAlignment="0" applyProtection="0">
      <alignment vertical="center"/>
    </xf>
    <xf numFmtId="0" fontId="11" fillId="14" borderId="0" applyNumberFormat="0" applyBorder="0" applyAlignment="0" applyProtection="0">
      <alignment vertical="center"/>
    </xf>
    <xf numFmtId="0" fontId="38" fillId="0" borderId="3" applyNumberFormat="0" applyFill="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7" fillId="0" borderId="6" applyNumberFormat="0" applyFill="0" applyAlignment="0" applyProtection="0">
      <alignment vertical="center"/>
    </xf>
    <xf numFmtId="0" fontId="59" fillId="0" borderId="0" applyNumberFormat="0" applyFill="0" applyBorder="0" applyAlignment="0" applyProtection="0">
      <alignment vertical="center"/>
    </xf>
    <xf numFmtId="0" fontId="46" fillId="5" borderId="0" applyNumberFormat="0" applyBorder="0" applyAlignment="0" applyProtection="0">
      <alignment vertical="center"/>
    </xf>
    <xf numFmtId="9" fontId="17" fillId="0" borderId="0" applyFont="0" applyFill="0" applyBorder="0" applyAlignment="0" applyProtection="0">
      <alignment vertical="center"/>
    </xf>
    <xf numFmtId="0" fontId="11" fillId="2" borderId="0" applyNumberFormat="0" applyBorder="0" applyAlignment="0" applyProtection="0">
      <alignment vertical="center"/>
    </xf>
    <xf numFmtId="0" fontId="94" fillId="0" borderId="15">
      <alignment horizontal="center"/>
      <protection/>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56" fillId="7" borderId="0" applyNumberFormat="0" applyBorder="0" applyAlignment="0" applyProtection="0">
      <alignment vertical="center"/>
    </xf>
    <xf numFmtId="0" fontId="56" fillId="7" borderId="0" applyNumberFormat="0" applyBorder="0" applyAlignment="0" applyProtection="0">
      <alignment vertical="center"/>
    </xf>
    <xf numFmtId="0" fontId="11" fillId="2" borderId="0" applyNumberFormat="0" applyBorder="0" applyAlignment="0" applyProtection="0">
      <alignment vertical="center"/>
    </xf>
    <xf numFmtId="0" fontId="48" fillId="12" borderId="0" applyNumberFormat="0" applyBorder="0" applyAlignment="0" applyProtection="0">
      <alignment/>
    </xf>
    <xf numFmtId="0" fontId="44" fillId="12" borderId="0" applyNumberFormat="0" applyBorder="0" applyAlignment="0" applyProtection="0">
      <alignment vertical="center"/>
    </xf>
    <xf numFmtId="0" fontId="49" fillId="15" borderId="0" applyNumberFormat="0" applyBorder="0" applyAlignment="0" applyProtection="0">
      <alignment vertical="center"/>
    </xf>
    <xf numFmtId="0" fontId="11" fillId="9" borderId="0" applyNumberFormat="0" applyBorder="0" applyAlignment="0" applyProtection="0">
      <alignment vertical="center"/>
    </xf>
    <xf numFmtId="0" fontId="45" fillId="3" borderId="0" applyNumberFormat="0" applyBorder="0" applyAlignment="0" applyProtection="0">
      <alignment vertical="center"/>
    </xf>
    <xf numFmtId="0" fontId="46" fillId="5" borderId="0" applyNumberFormat="0" applyBorder="0" applyAlignment="0" applyProtection="0">
      <alignment vertical="center"/>
    </xf>
    <xf numFmtId="0" fontId="54" fillId="12" borderId="0" applyNumberFormat="0" applyBorder="0" applyAlignment="0" applyProtection="0">
      <alignment vertical="center"/>
    </xf>
    <xf numFmtId="0" fontId="59" fillId="0" borderId="0" applyNumberFormat="0" applyFill="0" applyBorder="0" applyAlignment="0" applyProtection="0">
      <alignment vertical="center"/>
    </xf>
    <xf numFmtId="0" fontId="44" fillId="12" borderId="0" applyNumberFormat="0" applyBorder="0" applyAlignment="0" applyProtection="0">
      <alignment vertical="center"/>
    </xf>
    <xf numFmtId="0" fontId="56" fillId="5" borderId="0" applyNumberFormat="0" applyBorder="0" applyAlignment="0" applyProtection="0">
      <alignment/>
    </xf>
    <xf numFmtId="0" fontId="46" fillId="5" borderId="0" applyNumberFormat="0" applyBorder="0" applyAlignment="0" applyProtection="0">
      <alignment vertical="center"/>
    </xf>
    <xf numFmtId="0" fontId="45" fillId="10" borderId="0" applyNumberFormat="0" applyBorder="0" applyAlignment="0" applyProtection="0">
      <alignment vertical="center"/>
    </xf>
    <xf numFmtId="0" fontId="47" fillId="0" borderId="6" applyNumberFormat="0" applyFill="0" applyAlignment="0" applyProtection="0">
      <alignment vertical="center"/>
    </xf>
    <xf numFmtId="0" fontId="44" fillId="12" borderId="0" applyNumberFormat="0" applyBorder="0" applyAlignment="0" applyProtection="0">
      <alignment vertical="center"/>
    </xf>
    <xf numFmtId="0" fontId="47" fillId="0" borderId="6" applyNumberFormat="0" applyFill="0" applyAlignment="0" applyProtection="0">
      <alignment vertical="center"/>
    </xf>
    <xf numFmtId="0" fontId="11" fillId="10"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55" fillId="9" borderId="1" applyNumberFormat="0" applyAlignment="0" applyProtection="0">
      <alignment vertical="center"/>
    </xf>
    <xf numFmtId="0" fontId="38" fillId="0" borderId="3" applyNumberFormat="0" applyFill="0" applyAlignment="0" applyProtection="0">
      <alignment vertical="center"/>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45" fillId="13" borderId="0" applyNumberFormat="0" applyBorder="0" applyAlignment="0" applyProtection="0">
      <alignment vertical="center"/>
    </xf>
    <xf numFmtId="0" fontId="44" fillId="12" borderId="0" applyNumberFormat="0" applyBorder="0" applyAlignment="0" applyProtection="0">
      <alignment vertical="center"/>
    </xf>
    <xf numFmtId="0" fontId="45" fillId="10" borderId="0" applyNumberFormat="0" applyBorder="0" applyAlignment="0" applyProtection="0">
      <alignment vertical="center"/>
    </xf>
    <xf numFmtId="0" fontId="11" fillId="16" borderId="0" applyNumberFormat="0" applyBorder="0" applyAlignment="0" applyProtection="0">
      <alignment vertical="center"/>
    </xf>
    <xf numFmtId="0" fontId="44" fillId="12" borderId="0" applyNumberFormat="0" applyBorder="0" applyAlignment="0" applyProtection="0">
      <alignment vertical="center"/>
    </xf>
    <xf numFmtId="0" fontId="49" fillId="15" borderId="0" applyNumberFormat="0" applyBorder="0" applyAlignment="0" applyProtection="0">
      <alignment vertical="center"/>
    </xf>
    <xf numFmtId="0" fontId="11" fillId="10" borderId="0" applyNumberFormat="0" applyBorder="0" applyAlignment="0" applyProtection="0">
      <alignment vertical="center"/>
    </xf>
    <xf numFmtId="0" fontId="65" fillId="0" borderId="4" applyNumberFormat="0" applyFill="0" applyAlignment="0" applyProtection="0">
      <alignment vertical="center"/>
    </xf>
    <xf numFmtId="0" fontId="65" fillId="0" borderId="4" applyNumberFormat="0" applyFill="0" applyAlignment="0" applyProtection="0">
      <alignment vertical="center"/>
    </xf>
    <xf numFmtId="0" fontId="0" fillId="14" borderId="0" applyNumberFormat="0" applyBorder="0" applyAlignment="0" applyProtection="0">
      <alignment/>
    </xf>
    <xf numFmtId="0" fontId="45" fillId="17" borderId="0" applyNumberFormat="0" applyBorder="0" applyAlignment="0" applyProtection="0">
      <alignment vertical="center"/>
    </xf>
    <xf numFmtId="0" fontId="17" fillId="0" borderId="0" applyNumberFormat="0" applyFont="0" applyFill="0" applyBorder="0" applyAlignment="0" applyProtection="0">
      <alignment horizontal="left"/>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8" fillId="12" borderId="0" applyNumberFormat="0" applyBorder="0" applyAlignment="0" applyProtection="0">
      <alignment/>
    </xf>
    <xf numFmtId="0" fontId="96" fillId="0" borderId="0" applyNumberFormat="0" applyFill="0" applyBorder="0" applyAlignment="0" applyProtection="0">
      <alignment vertical="top"/>
    </xf>
    <xf numFmtId="0" fontId="49" fillId="15" borderId="0" applyNumberFormat="0" applyBorder="0" applyAlignment="0" applyProtection="0">
      <alignment vertical="center"/>
    </xf>
    <xf numFmtId="0" fontId="0" fillId="7" borderId="0" applyNumberFormat="0" applyBorder="0" applyAlignment="0" applyProtection="0">
      <alignment/>
    </xf>
    <xf numFmtId="0" fontId="11" fillId="11" borderId="0" applyNumberFormat="0" applyBorder="0" applyAlignment="0" applyProtection="0">
      <alignment vertical="center"/>
    </xf>
    <xf numFmtId="0" fontId="93" fillId="0" borderId="0" applyNumberFormat="0" applyFill="0" applyBorder="0" applyAlignment="0" applyProtection="0">
      <alignment vertical="top"/>
    </xf>
    <xf numFmtId="0" fontId="64" fillId="0" borderId="13" applyNumberFormat="0" applyFill="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5" fillId="10" borderId="0" applyNumberFormat="0" applyBorder="0" applyAlignment="0" applyProtection="0">
      <alignment vertical="center"/>
    </xf>
    <xf numFmtId="0" fontId="60" fillId="5" borderId="0" applyNumberFormat="0" applyBorder="0" applyAlignment="0" applyProtection="0">
      <alignment vertical="center"/>
    </xf>
    <xf numFmtId="0" fontId="11" fillId="9" borderId="0" applyNumberFormat="0" applyBorder="0" applyAlignment="0" applyProtection="0">
      <alignment vertical="center"/>
    </xf>
    <xf numFmtId="0" fontId="44" fillId="12" borderId="0" applyNumberFormat="0" applyBorder="0" applyAlignment="0" applyProtection="0">
      <alignment vertical="center"/>
    </xf>
    <xf numFmtId="0" fontId="31" fillId="31" borderId="0" applyNumberFormat="0" applyBorder="0" applyAlignment="0" applyProtection="0">
      <alignment/>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45" fillId="21" borderId="0" applyNumberFormat="0" applyBorder="0" applyAlignment="0" applyProtection="0">
      <alignment vertical="center"/>
    </xf>
    <xf numFmtId="0" fontId="59" fillId="0" borderId="0" applyNumberFormat="0" applyFill="0" applyBorder="0" applyAlignment="0" applyProtection="0">
      <alignment vertical="center"/>
    </xf>
    <xf numFmtId="0" fontId="45" fillId="21" borderId="0" applyNumberFormat="0" applyBorder="0" applyAlignment="0" applyProtection="0">
      <alignment vertical="center"/>
    </xf>
    <xf numFmtId="0" fontId="75" fillId="6" borderId="1" applyNumberFormat="0" applyAlignment="0" applyProtection="0">
      <alignment vertical="center"/>
    </xf>
    <xf numFmtId="0" fontId="11" fillId="10" borderId="0" applyNumberFormat="0" applyBorder="0" applyAlignment="0" applyProtection="0">
      <alignment vertical="center"/>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0" fontId="52" fillId="20" borderId="10" applyNumberFormat="0" applyAlignment="0" applyProtection="0">
      <alignment vertical="center"/>
    </xf>
    <xf numFmtId="0" fontId="44" fillId="12" borderId="0" applyNumberFormat="0" applyBorder="0" applyAlignment="0" applyProtection="0">
      <alignment vertical="center"/>
    </xf>
    <xf numFmtId="0" fontId="11" fillId="10" borderId="0" applyNumberFormat="0" applyBorder="0" applyAlignment="0" applyProtection="0">
      <alignment vertical="center"/>
    </xf>
    <xf numFmtId="0" fontId="55" fillId="9" borderId="1" applyNumberFormat="0" applyAlignment="0" applyProtection="0">
      <alignment vertical="center"/>
    </xf>
    <xf numFmtId="0" fontId="68" fillId="0" borderId="0" applyNumberFormat="0" applyFill="0" applyBorder="0" applyAlignment="0" applyProtection="0">
      <alignment vertical="center"/>
    </xf>
    <xf numFmtId="0" fontId="75" fillId="6" borderId="1" applyNumberFormat="0" applyAlignment="0" applyProtection="0">
      <alignment vertical="center"/>
    </xf>
    <xf numFmtId="0" fontId="44" fillId="12" borderId="0" applyNumberFormat="0" applyBorder="0" applyAlignment="0" applyProtection="0">
      <alignment vertical="center"/>
    </xf>
    <xf numFmtId="0" fontId="31" fillId="32" borderId="0" applyNumberFormat="0" applyBorder="0" applyAlignment="0" applyProtection="0">
      <alignment/>
    </xf>
    <xf numFmtId="0" fontId="46" fillId="5" borderId="0" applyNumberFormat="0" applyBorder="0" applyAlignment="0" applyProtection="0">
      <alignment vertical="center"/>
    </xf>
    <xf numFmtId="0" fontId="64" fillId="0" borderId="13" applyNumberFormat="0" applyFill="0" applyAlignment="0" applyProtection="0">
      <alignment vertical="center"/>
    </xf>
    <xf numFmtId="0" fontId="44" fillId="12" borderId="0" applyNumberFormat="0" applyBorder="0" applyAlignment="0" applyProtection="0">
      <alignment vertical="center"/>
    </xf>
    <xf numFmtId="0" fontId="49" fillId="12" borderId="0" applyNumberFormat="0" applyBorder="0" applyAlignment="0" applyProtection="0">
      <alignment vertical="center"/>
    </xf>
    <xf numFmtId="0" fontId="85" fillId="0" borderId="8" applyNumberFormat="0" applyFill="0" applyAlignment="0" applyProtection="0">
      <alignment vertical="center"/>
    </xf>
    <xf numFmtId="0" fontId="11" fillId="8" borderId="2" applyNumberFormat="0" applyFont="0" applyAlignment="0" applyProtection="0">
      <alignment vertical="center"/>
    </xf>
    <xf numFmtId="0" fontId="58" fillId="0" borderId="8" applyNumberFormat="0" applyFill="0" applyAlignment="0" applyProtection="0">
      <alignment vertical="center"/>
    </xf>
    <xf numFmtId="0" fontId="44" fillId="12" borderId="0" applyNumberFormat="0" applyBorder="0" applyAlignment="0" applyProtection="0">
      <alignment vertical="center"/>
    </xf>
    <xf numFmtId="0" fontId="57" fillId="6" borderId="7" applyNumberFormat="0" applyAlignment="0" applyProtection="0">
      <alignment vertical="center"/>
    </xf>
    <xf numFmtId="0" fontId="63" fillId="24" borderId="0" applyNumberFormat="0" applyBorder="0" applyAlignment="0" applyProtection="0">
      <alignment vertical="center"/>
    </xf>
    <xf numFmtId="0" fontId="52" fillId="20" borderId="10" applyNumberFormat="0" applyAlignment="0" applyProtection="0">
      <alignment vertical="center"/>
    </xf>
    <xf numFmtId="0" fontId="52" fillId="20" borderId="10" applyNumberFormat="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5" fillId="24" borderId="0" applyNumberFormat="0" applyBorder="0" applyAlignment="0" applyProtection="0">
      <alignment vertical="center"/>
    </xf>
    <xf numFmtId="0" fontId="11" fillId="16" borderId="0" applyNumberFormat="0" applyBorder="0" applyAlignment="0" applyProtection="0">
      <alignment vertical="center"/>
    </xf>
    <xf numFmtId="0" fontId="45" fillId="2" borderId="0" applyNumberFormat="0" applyBorder="0" applyAlignment="0" applyProtection="0">
      <alignment vertical="center"/>
    </xf>
    <xf numFmtId="49" fontId="17" fillId="0" borderId="0" applyFont="0" applyFill="0" applyBorder="0" applyAlignment="0" applyProtection="0">
      <alignment/>
    </xf>
    <xf numFmtId="0" fontId="58" fillId="0" borderId="8" applyNumberFormat="0" applyFill="0" applyAlignment="0" applyProtection="0">
      <alignment vertical="center"/>
    </xf>
    <xf numFmtId="0" fontId="44" fillId="12" borderId="0" applyNumberFormat="0" applyBorder="0" applyAlignment="0" applyProtection="0">
      <alignment vertical="center"/>
    </xf>
    <xf numFmtId="0" fontId="11" fillId="7"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44" fillId="12" borderId="0" applyNumberFormat="0" applyBorder="0" applyAlignment="0" applyProtection="0">
      <alignment vertical="center"/>
    </xf>
    <xf numFmtId="0" fontId="78" fillId="0" borderId="0" applyNumberFormat="0" applyFill="0" applyBorder="0" applyAlignment="0" applyProtection="0">
      <alignment vertical="center"/>
    </xf>
    <xf numFmtId="0" fontId="51" fillId="5" borderId="0" applyNumberFormat="0" applyBorder="0" applyAlignment="0" applyProtection="0">
      <alignment vertical="center"/>
    </xf>
    <xf numFmtId="0" fontId="46" fillId="7"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45" fillId="23" borderId="0" applyNumberFormat="0" applyBorder="0" applyAlignment="0" applyProtection="0">
      <alignment vertical="center"/>
    </xf>
    <xf numFmtId="0" fontId="57" fillId="6" borderId="7" applyNumberFormat="0" applyAlignment="0" applyProtection="0">
      <alignment vertical="center"/>
    </xf>
    <xf numFmtId="0" fontId="17" fillId="8" borderId="2" applyNumberFormat="0" applyFont="0" applyAlignment="0" applyProtection="0">
      <alignment vertical="center"/>
    </xf>
    <xf numFmtId="0" fontId="56" fillId="5" borderId="0" applyNumberFormat="0" applyBorder="0" applyAlignment="0" applyProtection="0">
      <alignment/>
    </xf>
    <xf numFmtId="0" fontId="73" fillId="0" borderId="0">
      <alignment/>
      <protection/>
    </xf>
    <xf numFmtId="0" fontId="75" fillId="6" borderId="1" applyNumberFormat="0" applyAlignment="0" applyProtection="0">
      <alignment vertical="center"/>
    </xf>
    <xf numFmtId="0" fontId="53" fillId="15" borderId="0" applyNumberFormat="0" applyBorder="0" applyAlignment="0" applyProtection="0">
      <alignment vertical="center"/>
    </xf>
    <xf numFmtId="0" fontId="11" fillId="16" borderId="0" applyNumberFormat="0" applyBorder="0" applyAlignment="0" applyProtection="0">
      <alignment vertical="center"/>
    </xf>
    <xf numFmtId="0" fontId="45" fillId="2" borderId="0" applyNumberFormat="0" applyBorder="0" applyAlignment="0" applyProtection="0">
      <alignment vertical="center"/>
    </xf>
    <xf numFmtId="0" fontId="67" fillId="13" borderId="0" applyNumberFormat="0" applyBorder="0" applyAlignment="0" applyProtection="0">
      <alignment/>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47" fillId="0" borderId="0" applyNumberFormat="0" applyFill="0" applyBorder="0" applyAlignment="0" applyProtection="0">
      <alignment vertical="center"/>
    </xf>
    <xf numFmtId="41" fontId="17" fillId="0" borderId="0" applyFont="0" applyFill="0" applyBorder="0" applyAlignment="0" applyProtection="0">
      <alignment/>
    </xf>
    <xf numFmtId="0" fontId="49"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7" fillId="0" borderId="0" applyNumberFormat="0" applyFill="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5" fillId="13" borderId="0" applyNumberFormat="0" applyBorder="0" applyAlignment="0" applyProtection="0">
      <alignment vertical="center"/>
    </xf>
    <xf numFmtId="0" fontId="17" fillId="0" borderId="0">
      <alignment/>
      <protection/>
    </xf>
    <xf numFmtId="0" fontId="46" fillId="5" borderId="0" applyNumberFormat="0" applyBorder="0" applyAlignment="0" applyProtection="0">
      <alignment vertical="center"/>
    </xf>
    <xf numFmtId="0" fontId="75" fillId="6" borderId="1" applyNumberFormat="0" applyAlignment="0" applyProtection="0">
      <alignment vertical="center"/>
    </xf>
    <xf numFmtId="0" fontId="11" fillId="15" borderId="0" applyNumberFormat="0" applyBorder="0" applyAlignment="0" applyProtection="0">
      <alignment vertical="center"/>
    </xf>
    <xf numFmtId="0" fontId="51" fillId="7" borderId="0" applyNumberFormat="0" applyBorder="0" applyAlignment="0" applyProtection="0">
      <alignment vertical="center"/>
    </xf>
    <xf numFmtId="0" fontId="44" fillId="12" borderId="0" applyNumberFormat="0" applyBorder="0" applyAlignment="0" applyProtection="0">
      <alignment vertical="center"/>
    </xf>
    <xf numFmtId="0" fontId="45" fillId="21" borderId="0" applyNumberFormat="0" applyBorder="0" applyAlignment="0" applyProtection="0">
      <alignment vertical="center"/>
    </xf>
    <xf numFmtId="0" fontId="17" fillId="0" borderId="0">
      <alignment vertical="center"/>
      <protection/>
    </xf>
    <xf numFmtId="0" fontId="11" fillId="9" borderId="0" applyNumberFormat="0" applyBorder="0" applyAlignment="0" applyProtection="0">
      <alignment vertical="center"/>
    </xf>
    <xf numFmtId="0" fontId="46" fillId="7" borderId="0" applyNumberFormat="0" applyBorder="0" applyAlignment="0" applyProtection="0">
      <alignment vertical="center"/>
    </xf>
    <xf numFmtId="0" fontId="45" fillId="18" borderId="0" applyNumberFormat="0" applyBorder="0" applyAlignment="0" applyProtection="0">
      <alignment vertical="center"/>
    </xf>
    <xf numFmtId="0" fontId="48" fillId="12" borderId="0" applyNumberFormat="0" applyBorder="0" applyAlignment="0" applyProtection="0">
      <alignment/>
    </xf>
    <xf numFmtId="0" fontId="51" fillId="7"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67" fillId="9" borderId="0" applyNumberFormat="0" applyBorder="0" applyAlignment="0" applyProtection="0">
      <alignment/>
    </xf>
    <xf numFmtId="0" fontId="46" fillId="5" borderId="0" applyNumberFormat="0" applyBorder="0" applyAlignment="0" applyProtection="0">
      <alignment vertical="center"/>
    </xf>
    <xf numFmtId="0" fontId="56" fillId="5" borderId="0" applyNumberFormat="0" applyBorder="0" applyAlignment="0" applyProtection="0">
      <alignment/>
    </xf>
    <xf numFmtId="0" fontId="45" fillId="24"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11" fillId="11" borderId="0" applyNumberFormat="0" applyBorder="0" applyAlignment="0" applyProtection="0">
      <alignment vertical="center"/>
    </xf>
    <xf numFmtId="0" fontId="68" fillId="0" borderId="0" applyNumberFormat="0" applyFill="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1" fillId="12" borderId="0" applyNumberFormat="0" applyBorder="0" applyAlignment="0" applyProtection="0">
      <alignment vertical="center"/>
    </xf>
    <xf numFmtId="0" fontId="45" fillId="21" borderId="0" applyNumberFormat="0" applyBorder="0" applyAlignment="0" applyProtection="0">
      <alignment vertical="center"/>
    </xf>
    <xf numFmtId="0" fontId="46" fillId="5" borderId="0" applyNumberFormat="0" applyBorder="0" applyAlignment="0" applyProtection="0">
      <alignment vertical="center"/>
    </xf>
    <xf numFmtId="0" fontId="58" fillId="0" borderId="8" applyNumberFormat="0" applyFill="0" applyAlignment="0" applyProtection="0">
      <alignment vertical="center"/>
    </xf>
    <xf numFmtId="0" fontId="11" fillId="7" borderId="0" applyNumberFormat="0" applyBorder="0" applyAlignment="0" applyProtection="0">
      <alignment vertical="center"/>
    </xf>
    <xf numFmtId="0" fontId="67" fillId="19" borderId="0" applyNumberFormat="0" applyBorder="0" applyAlignment="0" applyProtection="0">
      <alignment/>
    </xf>
    <xf numFmtId="0" fontId="17" fillId="0" borderId="0">
      <alignment vertical="center"/>
      <protection/>
    </xf>
    <xf numFmtId="0" fontId="44" fillId="12" borderId="0" applyNumberFormat="0" applyBorder="0" applyAlignment="0" applyProtection="0">
      <alignment vertical="center"/>
    </xf>
    <xf numFmtId="0" fontId="56" fillId="5" borderId="0" applyNumberFormat="0" applyBorder="0" applyAlignment="0" applyProtection="0">
      <alignment vertical="center"/>
    </xf>
    <xf numFmtId="0" fontId="45" fillId="17" borderId="0" applyNumberFormat="0" applyBorder="0" applyAlignment="0" applyProtection="0">
      <alignment vertical="center"/>
    </xf>
    <xf numFmtId="0" fontId="49" fillId="12" borderId="0" applyNumberFormat="0" applyBorder="0" applyAlignment="0" applyProtection="0">
      <alignment vertical="center"/>
    </xf>
    <xf numFmtId="0" fontId="106" fillId="0" borderId="0" applyProtection="0">
      <alignment/>
    </xf>
    <xf numFmtId="0" fontId="46" fillId="7" borderId="0" applyNumberFormat="0" applyBorder="0" applyAlignment="0" applyProtection="0">
      <alignment vertical="center"/>
    </xf>
    <xf numFmtId="0" fontId="58" fillId="0" borderId="8" applyNumberFormat="0" applyFill="0" applyAlignment="0" applyProtection="0">
      <alignment vertical="center"/>
    </xf>
    <xf numFmtId="0" fontId="58" fillId="0" borderId="8" applyNumberFormat="0" applyFill="0" applyAlignment="0" applyProtection="0">
      <alignment vertical="center"/>
    </xf>
    <xf numFmtId="0" fontId="46" fillId="5" borderId="0" applyNumberFormat="0" applyBorder="0" applyAlignment="0" applyProtection="0">
      <alignment vertical="center"/>
    </xf>
    <xf numFmtId="0" fontId="11" fillId="9" borderId="0" applyNumberFormat="0" applyBorder="0" applyAlignment="0" applyProtection="0">
      <alignment vertical="center"/>
    </xf>
    <xf numFmtId="0" fontId="45" fillId="21" borderId="0" applyNumberFormat="0" applyBorder="0" applyAlignment="0" applyProtection="0">
      <alignment vertical="center"/>
    </xf>
    <xf numFmtId="0" fontId="75" fillId="6" borderId="1" applyNumberFormat="0" applyAlignment="0" applyProtection="0">
      <alignment vertical="center"/>
    </xf>
    <xf numFmtId="0" fontId="45" fillId="18" borderId="0" applyNumberFormat="0" applyBorder="0" applyAlignment="0" applyProtection="0">
      <alignment vertical="center"/>
    </xf>
    <xf numFmtId="0" fontId="45" fillId="24"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62" fillId="0" borderId="0">
      <alignment/>
      <protection/>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38" fillId="0" borderId="3" applyNumberFormat="0" applyFill="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1" fillId="14" borderId="0" applyNumberFormat="0" applyBorder="0" applyAlignment="0" applyProtection="0">
      <alignment vertical="center"/>
    </xf>
    <xf numFmtId="0" fontId="44" fillId="12" borderId="0" applyNumberFormat="0" applyBorder="0" applyAlignment="0" applyProtection="0">
      <alignment vertical="center"/>
    </xf>
    <xf numFmtId="0" fontId="52" fillId="20" borderId="10" applyNumberFormat="0" applyAlignment="0" applyProtection="0">
      <alignment vertical="center"/>
    </xf>
    <xf numFmtId="0" fontId="67" fillId="25" borderId="0" applyNumberFormat="0" applyBorder="0" applyAlignment="0" applyProtection="0">
      <alignment/>
    </xf>
    <xf numFmtId="0" fontId="11" fillId="7" borderId="0" applyNumberFormat="0" applyBorder="0" applyAlignment="0" applyProtection="0">
      <alignment vertical="center"/>
    </xf>
    <xf numFmtId="0" fontId="53" fillId="15" borderId="0" applyNumberFormat="0" applyBorder="0" applyAlignment="0" applyProtection="0">
      <alignment vertical="center"/>
    </xf>
    <xf numFmtId="0" fontId="66" fillId="8" borderId="5" applyNumberFormat="0" applyBorder="0" applyAlignment="0" applyProtection="0">
      <alignment/>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51" fillId="7" borderId="0" applyNumberFormat="0" applyBorder="0" applyAlignment="0" applyProtection="0">
      <alignment vertical="center"/>
    </xf>
    <xf numFmtId="0" fontId="17" fillId="0" borderId="0">
      <alignment/>
      <protection/>
    </xf>
    <xf numFmtId="0" fontId="49" fillId="12" borderId="0" applyNumberFormat="0" applyBorder="0" applyAlignment="0" applyProtection="0">
      <alignment vertical="center"/>
    </xf>
    <xf numFmtId="0" fontId="67" fillId="25" borderId="0" applyNumberFormat="0" applyBorder="0" applyAlignment="0" applyProtection="0">
      <alignment/>
    </xf>
    <xf numFmtId="0" fontId="46" fillId="5" borderId="0" applyNumberFormat="0" applyBorder="0" applyAlignment="0" applyProtection="0">
      <alignment vertical="center"/>
    </xf>
    <xf numFmtId="0" fontId="11" fillId="7" borderId="0" applyNumberFormat="0" applyBorder="0" applyAlignment="0" applyProtection="0">
      <alignment vertical="center"/>
    </xf>
    <xf numFmtId="0" fontId="11" fillId="9" borderId="0" applyNumberFormat="0" applyBorder="0" applyAlignment="0" applyProtection="0">
      <alignment vertical="center"/>
    </xf>
    <xf numFmtId="0" fontId="46" fillId="5" borderId="0" applyNumberFormat="0" applyBorder="0" applyAlignment="0" applyProtection="0">
      <alignment vertical="center"/>
    </xf>
    <xf numFmtId="0" fontId="45" fillId="23" borderId="0" applyNumberFormat="0" applyBorder="0" applyAlignment="0" applyProtection="0">
      <alignment vertical="center"/>
    </xf>
    <xf numFmtId="0" fontId="57" fillId="6" borderId="7" applyNumberFormat="0" applyAlignment="0" applyProtection="0">
      <alignment vertical="center"/>
    </xf>
    <xf numFmtId="0" fontId="11" fillId="10" borderId="0" applyNumberFormat="0" applyBorder="0" applyAlignment="0" applyProtection="0">
      <alignment vertical="center"/>
    </xf>
    <xf numFmtId="0" fontId="0" fillId="8" borderId="0" applyNumberFormat="0" applyBorder="0" applyAlignment="0" applyProtection="0">
      <alignment/>
    </xf>
    <xf numFmtId="0" fontId="46" fillId="5" borderId="0" applyNumberFormat="0" applyBorder="0" applyAlignment="0" applyProtection="0">
      <alignment vertical="center"/>
    </xf>
    <xf numFmtId="0" fontId="77" fillId="0" borderId="0" applyProtection="0">
      <alignment/>
    </xf>
    <xf numFmtId="0" fontId="11" fillId="10"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xf>
    <xf numFmtId="0" fontId="11" fillId="2" borderId="0" applyNumberFormat="0" applyBorder="0" applyAlignment="0" applyProtection="0">
      <alignment vertical="center"/>
    </xf>
    <xf numFmtId="0" fontId="11" fillId="16" borderId="0" applyNumberFormat="0" applyBorder="0" applyAlignment="0" applyProtection="0">
      <alignment vertical="center"/>
    </xf>
    <xf numFmtId="0" fontId="45" fillId="3" borderId="0" applyNumberFormat="0" applyBorder="0" applyAlignment="0" applyProtection="0">
      <alignment vertical="center"/>
    </xf>
    <xf numFmtId="0" fontId="0" fillId="14" borderId="0" applyNumberFormat="0" applyBorder="0" applyAlignment="0" applyProtection="0">
      <alignment/>
    </xf>
    <xf numFmtId="0" fontId="65" fillId="0" borderId="4" applyNumberFormat="0" applyFill="0" applyAlignment="0" applyProtection="0">
      <alignment vertical="center"/>
    </xf>
    <xf numFmtId="0" fontId="46" fillId="5" borderId="0" applyNumberFormat="0" applyBorder="0" applyAlignment="0" applyProtection="0">
      <alignment vertical="center"/>
    </xf>
    <xf numFmtId="0" fontId="67" fillId="20" borderId="0" applyNumberFormat="0" applyBorder="0" applyAlignment="0" applyProtection="0">
      <alignment/>
    </xf>
    <xf numFmtId="0" fontId="11" fillId="0" borderId="0">
      <alignment vertical="center"/>
      <protection/>
    </xf>
    <xf numFmtId="0" fontId="11" fillId="15" borderId="0" applyNumberFormat="0" applyBorder="0" applyAlignment="0" applyProtection="0">
      <alignment vertical="center"/>
    </xf>
    <xf numFmtId="0" fontId="59" fillId="0" borderId="0" applyNumberFormat="0" applyFill="0" applyBorder="0" applyAlignment="0" applyProtection="0">
      <alignment vertical="center"/>
    </xf>
    <xf numFmtId="0" fontId="11" fillId="15" borderId="0" applyNumberFormat="0" applyBorder="0" applyAlignment="0" applyProtection="0">
      <alignment vertical="center"/>
    </xf>
    <xf numFmtId="0" fontId="44" fillId="12" borderId="0" applyNumberFormat="0" applyBorder="0" applyAlignment="0" applyProtection="0">
      <alignment vertical="center"/>
    </xf>
    <xf numFmtId="0" fontId="70" fillId="7" borderId="0" applyNumberFormat="0" applyBorder="0" applyAlignment="0" applyProtection="0">
      <alignment vertical="center"/>
    </xf>
    <xf numFmtId="0" fontId="44" fillId="12" borderId="0" applyNumberFormat="0" applyBorder="0" applyAlignment="0" applyProtection="0">
      <alignment vertical="center"/>
    </xf>
    <xf numFmtId="0" fontId="53" fillId="15" borderId="0" applyNumberFormat="0" applyBorder="0" applyAlignment="0" applyProtection="0">
      <alignment vertical="center"/>
    </xf>
    <xf numFmtId="0" fontId="52" fillId="20" borderId="10" applyNumberFormat="0" applyAlignment="0" applyProtection="0">
      <alignment vertical="center"/>
    </xf>
    <xf numFmtId="0" fontId="45" fillId="21" borderId="0" applyNumberFormat="0" applyBorder="0" applyAlignment="0" applyProtection="0">
      <alignment vertical="center"/>
    </xf>
    <xf numFmtId="0" fontId="84" fillId="6" borderId="1"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7" fillId="6" borderId="7" applyNumberFormat="0" applyAlignment="0" applyProtection="0">
      <alignment vertical="center"/>
    </xf>
    <xf numFmtId="186" fontId="3" fillId="0" borderId="0" applyFont="0" applyFill="0" applyBorder="0" applyAlignment="0" applyProtection="0">
      <alignment/>
    </xf>
    <xf numFmtId="0" fontId="11" fillId="11"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45" fillId="24" borderId="0" applyNumberFormat="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9" fontId="17" fillId="0" borderId="0" applyFont="0" applyFill="0" applyBorder="0" applyAlignment="0" applyProtection="0">
      <alignment vertical="center"/>
    </xf>
    <xf numFmtId="0" fontId="89"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15" fontId="73" fillId="0" borderId="0" applyFont="0" applyFill="0" applyBorder="0" applyAlignment="0" applyProtection="0">
      <alignment/>
    </xf>
    <xf numFmtId="0" fontId="46" fillId="7" borderId="0" applyNumberFormat="0" applyBorder="0" applyAlignment="0" applyProtection="0">
      <alignment vertical="center"/>
    </xf>
    <xf numFmtId="0" fontId="55" fillId="9" borderId="1" applyNumberFormat="0" applyAlignment="0" applyProtection="0">
      <alignment vertical="center"/>
    </xf>
    <xf numFmtId="0" fontId="56" fillId="5" borderId="0" applyNumberFormat="0" applyBorder="0" applyAlignment="0" applyProtection="0">
      <alignment/>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5" fillId="13" borderId="0" applyNumberFormat="0" applyBorder="0" applyAlignment="0" applyProtection="0">
      <alignment vertical="center"/>
    </xf>
    <xf numFmtId="0" fontId="11" fillId="12" borderId="0" applyNumberFormat="0" applyBorder="0" applyAlignment="0" applyProtection="0">
      <alignment vertical="center"/>
    </xf>
    <xf numFmtId="0" fontId="56" fillId="5" borderId="0" applyNumberFormat="0" applyBorder="0" applyAlignment="0" applyProtection="0">
      <alignment vertical="center"/>
    </xf>
    <xf numFmtId="0" fontId="77" fillId="0" borderId="16">
      <alignment horizontal="left" vertical="center"/>
      <protection/>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59" fillId="0" borderId="0" applyNumberFormat="0" applyFill="0" applyBorder="0" applyAlignment="0" applyProtection="0">
      <alignment vertical="center"/>
    </xf>
    <xf numFmtId="0" fontId="44" fillId="12" borderId="0" applyNumberFormat="0" applyBorder="0" applyAlignment="0" applyProtection="0">
      <alignment vertical="center"/>
    </xf>
    <xf numFmtId="0" fontId="53" fillId="15" borderId="0" applyNumberFormat="0" applyBorder="0" applyAlignment="0" applyProtection="0">
      <alignment vertical="center"/>
    </xf>
    <xf numFmtId="0" fontId="11" fillId="12" borderId="0" applyNumberFormat="0" applyBorder="0" applyAlignment="0" applyProtection="0">
      <alignment vertical="center"/>
    </xf>
    <xf numFmtId="0" fontId="75" fillId="6" borderId="1" applyNumberFormat="0" applyAlignment="0" applyProtection="0">
      <alignment vertical="center"/>
    </xf>
    <xf numFmtId="0" fontId="67" fillId="13" borderId="0" applyNumberFormat="0" applyBorder="0" applyAlignment="0" applyProtection="0">
      <alignment/>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59" fillId="0" borderId="0" applyNumberFormat="0" applyFill="0" applyBorder="0" applyAlignment="0" applyProtection="0">
      <alignment vertical="center"/>
    </xf>
    <xf numFmtId="0" fontId="44" fillId="12" borderId="0" applyNumberFormat="0" applyBorder="0" applyAlignment="0" applyProtection="0">
      <alignment vertical="center"/>
    </xf>
    <xf numFmtId="0" fontId="11" fillId="5" borderId="0" applyNumberFormat="0" applyBorder="0" applyAlignment="0" applyProtection="0">
      <alignment vertical="center"/>
    </xf>
    <xf numFmtId="0" fontId="56" fillId="5" borderId="0" applyNumberFormat="0" applyBorder="0" applyAlignment="0" applyProtection="0">
      <alignment/>
    </xf>
    <xf numFmtId="0" fontId="45" fillId="17" borderId="0" applyNumberFormat="0" applyBorder="0" applyAlignment="0" applyProtection="0">
      <alignment vertical="center"/>
    </xf>
    <xf numFmtId="0" fontId="48" fillId="12" borderId="0" applyNumberFormat="0" applyBorder="0" applyAlignment="0" applyProtection="0">
      <alignment/>
    </xf>
    <xf numFmtId="0" fontId="44" fillId="12" borderId="0" applyNumberFormat="0" applyBorder="0" applyAlignment="0" applyProtection="0">
      <alignment vertical="center"/>
    </xf>
    <xf numFmtId="0" fontId="45" fillId="24" borderId="0" applyNumberFormat="0" applyBorder="0" applyAlignment="0" applyProtection="0">
      <alignment vertical="center"/>
    </xf>
    <xf numFmtId="0" fontId="11" fillId="10" borderId="0" applyNumberFormat="0" applyBorder="0" applyAlignment="0" applyProtection="0">
      <alignment vertical="center"/>
    </xf>
    <xf numFmtId="0" fontId="94" fillId="0" borderId="0" applyNumberFormat="0" applyFill="0" applyBorder="0" applyAlignment="0" applyProtection="0">
      <alignment/>
    </xf>
    <xf numFmtId="0" fontId="56" fillId="5" borderId="0" applyNumberFormat="0" applyBorder="0" applyAlignment="0" applyProtection="0">
      <alignment/>
    </xf>
    <xf numFmtId="0" fontId="57" fillId="6" borderId="7" applyNumberFormat="0" applyAlignment="0" applyProtection="0">
      <alignment vertical="center"/>
    </xf>
    <xf numFmtId="0" fontId="45" fillId="24" borderId="0" applyNumberFormat="0" applyBorder="0" applyAlignment="0" applyProtection="0">
      <alignment vertical="center"/>
    </xf>
    <xf numFmtId="0" fontId="52" fillId="20" borderId="10" applyNumberFormat="0" applyAlignment="0" applyProtection="0">
      <alignment vertical="center"/>
    </xf>
    <xf numFmtId="0" fontId="45" fillId="23" borderId="0" applyNumberFormat="0" applyBorder="0" applyAlignment="0" applyProtection="0">
      <alignment vertical="center"/>
    </xf>
    <xf numFmtId="0" fontId="49" fillId="1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6" fillId="7" borderId="0" applyNumberFormat="0" applyBorder="0" applyAlignment="0" applyProtection="0">
      <alignment vertical="center"/>
    </xf>
    <xf numFmtId="0" fontId="44" fillId="15" borderId="0" applyNumberFormat="0" applyBorder="0" applyAlignment="0" applyProtection="0">
      <alignment vertical="center"/>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3" fillId="12" borderId="0" applyNumberFormat="0" applyBorder="0" applyAlignment="0" applyProtection="0">
      <alignment vertical="center"/>
    </xf>
    <xf numFmtId="0" fontId="11" fillId="14" borderId="0" applyNumberFormat="0" applyBorder="0" applyAlignment="0" applyProtection="0">
      <alignment vertical="center"/>
    </xf>
    <xf numFmtId="0" fontId="46" fillId="5" borderId="0" applyNumberFormat="0" applyBorder="0" applyAlignment="0" applyProtection="0">
      <alignment vertical="center"/>
    </xf>
    <xf numFmtId="0" fontId="60" fillId="5" borderId="0" applyNumberFormat="0" applyBorder="0" applyAlignment="0" applyProtection="0">
      <alignment vertical="center"/>
    </xf>
    <xf numFmtId="0" fontId="75" fillId="6" borderId="1" applyNumberFormat="0" applyAlignment="0" applyProtection="0">
      <alignment vertical="center"/>
    </xf>
    <xf numFmtId="40" fontId="17" fillId="0" borderId="0" applyFont="0" applyFill="0" applyBorder="0" applyAlignment="0" applyProtection="0">
      <alignment/>
    </xf>
    <xf numFmtId="0" fontId="46" fillId="5" borderId="0" applyNumberFormat="0" applyBorder="0" applyAlignment="0" applyProtection="0">
      <alignment vertical="center"/>
    </xf>
    <xf numFmtId="0" fontId="97" fillId="0" borderId="9" applyNumberFormat="0" applyFill="0" applyProtection="0">
      <alignment horizontal="center"/>
    </xf>
    <xf numFmtId="0" fontId="44" fillId="12" borderId="0" applyNumberFormat="0" applyBorder="0" applyAlignment="0" applyProtection="0">
      <alignment vertical="center"/>
    </xf>
    <xf numFmtId="0" fontId="11" fillId="12" borderId="0" applyNumberFormat="0" applyBorder="0" applyAlignment="0" applyProtection="0">
      <alignment vertical="center"/>
    </xf>
    <xf numFmtId="0" fontId="44" fillId="12" borderId="0" applyNumberFormat="0" applyBorder="0" applyAlignment="0" applyProtection="0">
      <alignment vertical="center"/>
    </xf>
    <xf numFmtId="0" fontId="53" fillId="15" borderId="0" applyNumberFormat="0" applyBorder="0" applyAlignment="0" applyProtection="0">
      <alignment vertical="center"/>
    </xf>
    <xf numFmtId="0" fontId="54" fillId="12" borderId="0" applyNumberFormat="0" applyBorder="0" applyAlignment="0" applyProtection="0">
      <alignment vertical="center"/>
    </xf>
    <xf numFmtId="0" fontId="49" fillId="12" borderId="0" applyNumberFormat="0" applyBorder="0" applyAlignment="0" applyProtection="0">
      <alignment vertical="center"/>
    </xf>
    <xf numFmtId="0" fontId="46" fillId="7" borderId="0" applyNumberFormat="0" applyBorder="0" applyAlignment="0" applyProtection="0">
      <alignment vertical="center"/>
    </xf>
    <xf numFmtId="0" fontId="63" fillId="17" borderId="0" applyNumberFormat="0" applyBorder="0" applyAlignment="0" applyProtection="0">
      <alignment vertical="center"/>
    </xf>
    <xf numFmtId="0" fontId="17" fillId="0" borderId="0">
      <alignment/>
      <protection/>
    </xf>
    <xf numFmtId="0" fontId="11" fillId="2" borderId="0" applyNumberFormat="0" applyBorder="0" applyAlignment="0" applyProtection="0">
      <alignment vertical="center"/>
    </xf>
    <xf numFmtId="0" fontId="11" fillId="16" borderId="0" applyNumberFormat="0" applyBorder="0" applyAlignment="0" applyProtection="0">
      <alignment vertical="center"/>
    </xf>
    <xf numFmtId="0" fontId="59" fillId="0" borderId="0" applyNumberFormat="0" applyFill="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xf>
    <xf numFmtId="0" fontId="45" fillId="2" borderId="0" applyNumberFormat="0" applyBorder="0" applyAlignment="0" applyProtection="0">
      <alignment vertical="center"/>
    </xf>
    <xf numFmtId="0" fontId="68" fillId="0" borderId="0" applyNumberFormat="0" applyFill="0" applyBorder="0" applyAlignment="0" applyProtection="0">
      <alignment vertical="center"/>
    </xf>
    <xf numFmtId="0" fontId="56" fillId="5" borderId="0" applyNumberFormat="0" applyBorder="0" applyAlignment="0" applyProtection="0">
      <alignment/>
    </xf>
    <xf numFmtId="0" fontId="51" fillId="7" borderId="0" applyNumberFormat="0" applyBorder="0" applyAlignment="0" applyProtection="0">
      <alignment vertical="center"/>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11" fillId="12" borderId="0" applyNumberFormat="0" applyBorder="0" applyAlignment="0" applyProtection="0">
      <alignment vertical="center"/>
    </xf>
    <xf numFmtId="0" fontId="44" fillId="12" borderId="0" applyNumberFormat="0" applyBorder="0" applyAlignment="0" applyProtection="0">
      <alignment vertical="center"/>
    </xf>
    <xf numFmtId="0" fontId="75" fillId="6" borderId="1" applyNumberFormat="0" applyAlignment="0" applyProtection="0">
      <alignment vertical="center"/>
    </xf>
    <xf numFmtId="0" fontId="11" fillId="12" borderId="0" applyNumberFormat="0" applyBorder="0" applyAlignment="0" applyProtection="0">
      <alignment vertical="center"/>
    </xf>
    <xf numFmtId="0" fontId="49" fillId="12" borderId="0" applyNumberFormat="0" applyBorder="0" applyAlignment="0" applyProtection="0">
      <alignment vertical="center"/>
    </xf>
    <xf numFmtId="0" fontId="58" fillId="0" borderId="8" applyNumberFormat="0" applyFill="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0" fontId="0" fillId="14" borderId="0" applyNumberFormat="0" applyBorder="0" applyAlignment="0" applyProtection="0">
      <alignment/>
    </xf>
    <xf numFmtId="0" fontId="49" fillId="12" borderId="0" applyNumberFormat="0" applyBorder="0" applyAlignment="0" applyProtection="0">
      <alignment vertical="center"/>
    </xf>
    <xf numFmtId="0" fontId="58" fillId="0" borderId="8" applyNumberFormat="0" applyFill="0" applyAlignment="0" applyProtection="0">
      <alignment vertical="center"/>
    </xf>
    <xf numFmtId="0" fontId="46" fillId="5" borderId="0" applyNumberFormat="0" applyBorder="0" applyAlignment="0" applyProtection="0">
      <alignment vertical="center"/>
    </xf>
    <xf numFmtId="0" fontId="104" fillId="0" borderId="0" applyNumberFormat="0" applyFill="0" applyBorder="0" applyAlignment="0" applyProtection="0">
      <alignment vertical="center"/>
    </xf>
    <xf numFmtId="0" fontId="44" fillId="12" borderId="0" applyNumberFormat="0" applyBorder="0" applyAlignment="0" applyProtection="0">
      <alignment vertical="center"/>
    </xf>
    <xf numFmtId="0" fontId="56" fillId="5" borderId="0" applyNumberFormat="0" applyBorder="0" applyAlignment="0" applyProtection="0">
      <alignment/>
    </xf>
    <xf numFmtId="0" fontId="46" fillId="5" borderId="0" applyNumberFormat="0" applyBorder="0" applyAlignment="0" applyProtection="0">
      <alignment vertical="center"/>
    </xf>
    <xf numFmtId="0" fontId="63" fillId="17" borderId="0" applyNumberFormat="0" applyBorder="0" applyAlignment="0" applyProtection="0">
      <alignment vertical="center"/>
    </xf>
    <xf numFmtId="0" fontId="51" fillId="7" borderId="0" applyNumberFormat="0" applyBorder="0" applyAlignment="0" applyProtection="0">
      <alignment vertical="center"/>
    </xf>
    <xf numFmtId="0" fontId="78" fillId="0" borderId="0" applyNumberFormat="0" applyFill="0" applyBorder="0" applyAlignment="0" applyProtection="0">
      <alignment vertical="center"/>
    </xf>
    <xf numFmtId="0" fontId="3" fillId="0" borderId="14" applyNumberFormat="0" applyFill="0" applyProtection="0">
      <alignment horizontal="left"/>
    </xf>
    <xf numFmtId="0" fontId="45" fillId="18" borderId="0" applyNumberFormat="0" applyBorder="0" applyAlignment="0" applyProtection="0">
      <alignment vertical="center"/>
    </xf>
    <xf numFmtId="0" fontId="44" fillId="15" borderId="0" applyNumberFormat="0" applyBorder="0" applyAlignment="0" applyProtection="0">
      <alignment vertical="center"/>
    </xf>
    <xf numFmtId="0" fontId="46" fillId="7" borderId="0" applyNumberFormat="0" applyBorder="0" applyAlignment="0" applyProtection="0">
      <alignment vertical="center"/>
    </xf>
    <xf numFmtId="0" fontId="45" fillId="18" borderId="0" applyNumberFormat="0" applyBorder="0" applyAlignment="0" applyProtection="0">
      <alignment vertical="center"/>
    </xf>
    <xf numFmtId="0" fontId="44" fillId="12" borderId="0" applyNumberFormat="0" applyBorder="0" applyAlignment="0" applyProtection="0">
      <alignment vertical="center"/>
    </xf>
    <xf numFmtId="0" fontId="48" fillId="12" borderId="0" applyNumberFormat="0" applyBorder="0" applyAlignment="0" applyProtection="0">
      <alignment/>
    </xf>
    <xf numFmtId="0" fontId="11" fillId="16" borderId="0" applyNumberFormat="0" applyBorder="0" applyAlignment="0" applyProtection="0">
      <alignment vertical="center"/>
    </xf>
    <xf numFmtId="0" fontId="44" fillId="12" borderId="0" applyNumberFormat="0" applyBorder="0" applyAlignment="0" applyProtection="0">
      <alignment vertical="center"/>
    </xf>
    <xf numFmtId="0" fontId="64" fillId="0" borderId="13" applyNumberFormat="0" applyFill="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49" fillId="12" borderId="0" applyNumberFormat="0" applyBorder="0" applyAlignment="0" applyProtection="0">
      <alignment vertical="center"/>
    </xf>
    <xf numFmtId="0" fontId="44" fillId="12" borderId="0" applyNumberFormat="0" applyBorder="0" applyAlignment="0" applyProtection="0">
      <alignment vertical="center"/>
    </xf>
    <xf numFmtId="0" fontId="49" fillId="12" borderId="0" applyNumberFormat="0" applyBorder="0" applyAlignment="0" applyProtection="0">
      <alignment vertical="center"/>
    </xf>
    <xf numFmtId="0" fontId="46" fillId="5" borderId="0" applyNumberFormat="0" applyBorder="0" applyAlignment="0" applyProtection="0">
      <alignment vertical="center"/>
    </xf>
    <xf numFmtId="0" fontId="11" fillId="16" borderId="0" applyNumberFormat="0" applyBorder="0" applyAlignment="0" applyProtection="0">
      <alignment vertical="center"/>
    </xf>
    <xf numFmtId="0" fontId="44" fillId="12" borderId="0" applyNumberFormat="0" applyBorder="0" applyAlignment="0" applyProtection="0">
      <alignment vertical="center"/>
    </xf>
    <xf numFmtId="0" fontId="77" fillId="0" borderId="17" applyNumberFormat="0" applyAlignment="0" applyProtection="0">
      <alignment horizontal="left" vertical="center"/>
    </xf>
    <xf numFmtId="0" fontId="56" fillId="7" borderId="0" applyNumberFormat="0" applyBorder="0" applyAlignment="0" applyProtection="0">
      <alignment vertical="center"/>
    </xf>
    <xf numFmtId="0" fontId="60" fillId="5" borderId="0" applyNumberFormat="0" applyBorder="0" applyAlignment="0" applyProtection="0">
      <alignment vertical="center"/>
    </xf>
    <xf numFmtId="0" fontId="49" fillId="12" borderId="0" applyNumberFormat="0" applyBorder="0" applyAlignment="0" applyProtection="0">
      <alignment vertical="center"/>
    </xf>
    <xf numFmtId="0" fontId="59" fillId="0" borderId="0" applyNumberFormat="0" applyFill="0" applyBorder="0" applyAlignment="0" applyProtection="0">
      <alignment vertical="center"/>
    </xf>
    <xf numFmtId="0" fontId="45" fillId="21" borderId="0" applyNumberFormat="0" applyBorder="0" applyAlignment="0" applyProtection="0">
      <alignment vertical="center"/>
    </xf>
    <xf numFmtId="0" fontId="17" fillId="0" borderId="0">
      <alignment/>
      <protection/>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6" fillId="7" borderId="0" applyNumberFormat="0" applyBorder="0" applyAlignment="0" applyProtection="0">
      <alignment vertical="center"/>
    </xf>
    <xf numFmtId="0" fontId="44" fillId="12" borderId="0" applyNumberFormat="0" applyBorder="0" applyAlignment="0" applyProtection="0">
      <alignment vertical="center"/>
    </xf>
    <xf numFmtId="0" fontId="60" fillId="5" borderId="0" applyNumberFormat="0" applyBorder="0" applyAlignment="0" applyProtection="0">
      <alignment vertical="center"/>
    </xf>
    <xf numFmtId="0" fontId="46" fillId="5" borderId="0" applyNumberFormat="0" applyBorder="0" applyAlignment="0" applyProtection="0">
      <alignment vertical="center"/>
    </xf>
    <xf numFmtId="0" fontId="11" fillId="0" borderId="0">
      <alignment vertical="center"/>
      <protection/>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54" fillId="12" borderId="0" applyNumberFormat="0" applyBorder="0" applyAlignment="0" applyProtection="0">
      <alignment vertical="center"/>
    </xf>
    <xf numFmtId="0" fontId="0" fillId="8" borderId="0" applyNumberFormat="0" applyBorder="0" applyAlignment="0" applyProtection="0">
      <alignment/>
    </xf>
    <xf numFmtId="0" fontId="70" fillId="16"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9" fillId="0" borderId="0" applyNumberFormat="0" applyFill="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67" fillId="25" borderId="0" applyNumberFormat="0" applyBorder="0" applyAlignment="0" applyProtection="0">
      <alignment/>
    </xf>
    <xf numFmtId="0" fontId="55" fillId="9" borderId="1" applyNumberFormat="0" applyAlignment="0" applyProtection="0">
      <alignment vertical="center"/>
    </xf>
    <xf numFmtId="0" fontId="49" fillId="15" borderId="0" applyNumberFormat="0" applyBorder="0" applyAlignment="0" applyProtection="0">
      <alignment vertical="center"/>
    </xf>
    <xf numFmtId="0" fontId="44" fillId="12" borderId="0" applyNumberFormat="0" applyBorder="0" applyAlignment="0" applyProtection="0">
      <alignment vertical="center"/>
    </xf>
    <xf numFmtId="184" fontId="1" fillId="0" borderId="5">
      <alignment vertical="center"/>
      <protection locked="0"/>
    </xf>
    <xf numFmtId="0" fontId="54" fillId="12" borderId="0" applyNumberFormat="0" applyBorder="0" applyAlignment="0" applyProtection="0">
      <alignment vertical="center"/>
    </xf>
    <xf numFmtId="0" fontId="11" fillId="11" borderId="0" applyNumberFormat="0" applyBorder="0" applyAlignment="0" applyProtection="0">
      <alignment vertical="center"/>
    </xf>
    <xf numFmtId="0" fontId="17" fillId="8" borderId="2" applyNumberFormat="0" applyFont="0" applyAlignment="0" applyProtection="0">
      <alignment vertical="center"/>
    </xf>
    <xf numFmtId="0" fontId="62" fillId="0" borderId="0">
      <alignment/>
      <protection/>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78" fillId="0" borderId="0" applyNumberFormat="0" applyFill="0" applyBorder="0" applyAlignment="0" applyProtection="0">
      <alignment vertical="center"/>
    </xf>
    <xf numFmtId="0" fontId="45" fillId="18" borderId="0" applyNumberFormat="0" applyBorder="0" applyAlignment="0" applyProtection="0">
      <alignment vertical="center"/>
    </xf>
    <xf numFmtId="0" fontId="57" fillId="6" borderId="7" applyNumberFormat="0" applyAlignment="0" applyProtection="0">
      <alignment vertical="center"/>
    </xf>
    <xf numFmtId="0" fontId="68" fillId="0" borderId="0" applyNumberFormat="0" applyFill="0" applyBorder="0" applyAlignment="0" applyProtection="0">
      <alignment vertical="center"/>
    </xf>
    <xf numFmtId="0" fontId="75" fillId="6" borderId="1" applyNumberFormat="0" applyAlignment="0" applyProtection="0">
      <alignment vertical="center"/>
    </xf>
    <xf numFmtId="0" fontId="17" fillId="0" borderId="0">
      <alignment/>
      <protection/>
    </xf>
    <xf numFmtId="0" fontId="54" fillId="12" borderId="0" applyNumberFormat="0" applyBorder="0" applyAlignment="0" applyProtection="0">
      <alignment vertical="center"/>
    </xf>
    <xf numFmtId="0" fontId="46" fillId="5" borderId="0" applyNumberFormat="0" applyBorder="0" applyAlignment="0" applyProtection="0">
      <alignment vertical="center"/>
    </xf>
    <xf numFmtId="0" fontId="63" fillId="18" borderId="0" applyNumberFormat="0" applyBorder="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68" fillId="0" borderId="0" applyNumberFormat="0" applyFill="0" applyBorder="0" applyAlignment="0" applyProtection="0">
      <alignment vertical="center"/>
    </xf>
    <xf numFmtId="0" fontId="63" fillId="2" borderId="0" applyNumberFormat="0" applyBorder="0" applyAlignment="0" applyProtection="0">
      <alignment vertical="center"/>
    </xf>
    <xf numFmtId="0" fontId="44" fillId="15" borderId="0" applyNumberFormat="0" applyBorder="0" applyAlignment="0" applyProtection="0">
      <alignment vertical="center"/>
    </xf>
    <xf numFmtId="0" fontId="17" fillId="0" borderId="0">
      <alignment vertical="center"/>
      <protection/>
    </xf>
    <xf numFmtId="0" fontId="17" fillId="0" borderId="0" applyFont="0" applyFill="0" applyBorder="0" applyAlignment="0" applyProtection="0">
      <alignment/>
    </xf>
    <xf numFmtId="0" fontId="48" fillId="12" borderId="0" applyNumberFormat="0" applyBorder="0" applyAlignment="0" applyProtection="0">
      <alignment/>
    </xf>
    <xf numFmtId="0" fontId="44" fillId="12" borderId="0" applyNumberFormat="0" applyBorder="0" applyAlignment="0" applyProtection="0">
      <alignment vertical="center"/>
    </xf>
    <xf numFmtId="0" fontId="59" fillId="0" borderId="0" applyNumberFormat="0" applyFill="0" applyBorder="0" applyAlignment="0" applyProtection="0">
      <alignment vertical="center"/>
    </xf>
    <xf numFmtId="0" fontId="44" fillId="12" borderId="0" applyNumberFormat="0" applyBorder="0" applyAlignment="0" applyProtection="0">
      <alignment vertical="center"/>
    </xf>
    <xf numFmtId="0" fontId="11" fillId="15" borderId="0" applyNumberFormat="0" applyBorder="0" applyAlignment="0" applyProtection="0">
      <alignment vertical="center"/>
    </xf>
    <xf numFmtId="0" fontId="60" fillId="5" borderId="0" applyNumberFormat="0" applyBorder="0" applyAlignment="0" applyProtection="0">
      <alignment vertical="center"/>
    </xf>
    <xf numFmtId="0" fontId="0" fillId="6" borderId="0" applyNumberFormat="0" applyBorder="0" applyAlignment="0" applyProtection="0">
      <alignment/>
    </xf>
    <xf numFmtId="0" fontId="44" fillId="12" borderId="0" applyNumberFormat="0" applyBorder="0" applyAlignment="0" applyProtection="0">
      <alignment vertical="center"/>
    </xf>
    <xf numFmtId="0" fontId="78" fillId="0" borderId="0" applyNumberFormat="0" applyFill="0" applyBorder="0" applyAlignment="0" applyProtection="0">
      <alignment vertical="center"/>
    </xf>
    <xf numFmtId="0" fontId="17" fillId="0" borderId="0">
      <alignment/>
      <protection/>
    </xf>
    <xf numFmtId="0" fontId="45" fillId="19" borderId="0" applyNumberFormat="0" applyBorder="0" applyAlignment="0" applyProtection="0">
      <alignment vertical="center"/>
    </xf>
    <xf numFmtId="0" fontId="56" fillId="7" borderId="0" applyNumberFormat="0" applyBorder="0" applyAlignment="0" applyProtection="0">
      <alignment vertical="center"/>
    </xf>
    <xf numFmtId="0" fontId="46" fillId="7" borderId="0" applyNumberFormat="0" applyBorder="0" applyAlignment="0" applyProtection="0">
      <alignment vertical="center"/>
    </xf>
    <xf numFmtId="0" fontId="11" fillId="15" borderId="0" applyNumberFormat="0" applyBorder="0" applyAlignment="0" applyProtection="0">
      <alignment vertical="center"/>
    </xf>
    <xf numFmtId="0" fontId="53" fillId="15" borderId="0" applyNumberFormat="0" applyBorder="0" applyAlignment="0" applyProtection="0">
      <alignment vertical="center"/>
    </xf>
    <xf numFmtId="0" fontId="44" fillId="12" borderId="0" applyNumberFormat="0" applyBorder="0" applyAlignment="0" applyProtection="0">
      <alignment vertical="center"/>
    </xf>
    <xf numFmtId="0" fontId="67" fillId="13" borderId="0" applyNumberFormat="0" applyBorder="0" applyAlignment="0" applyProtection="0">
      <alignment/>
    </xf>
    <xf numFmtId="0" fontId="51" fillId="7" borderId="0" applyNumberFormat="0" applyBorder="0" applyAlignment="0" applyProtection="0">
      <alignment vertical="center"/>
    </xf>
    <xf numFmtId="0" fontId="62" fillId="0" borderId="0">
      <alignment/>
      <protection/>
    </xf>
    <xf numFmtId="0" fontId="68" fillId="0" borderId="0" applyNumberFormat="0" applyFill="0" applyBorder="0" applyAlignment="0" applyProtection="0">
      <alignment vertical="center"/>
    </xf>
    <xf numFmtId="0" fontId="46" fillId="5" borderId="0" applyNumberFormat="0" applyBorder="0" applyAlignment="0" applyProtection="0">
      <alignment vertical="center"/>
    </xf>
    <xf numFmtId="0" fontId="11" fillId="0" borderId="0">
      <alignment vertical="center"/>
      <protection/>
    </xf>
    <xf numFmtId="0" fontId="55" fillId="9" borderId="1" applyNumberFormat="0" applyAlignment="0" applyProtection="0">
      <alignment vertical="center"/>
    </xf>
    <xf numFmtId="0" fontId="11" fillId="14" borderId="0" applyNumberFormat="0" applyBorder="0" applyAlignment="0" applyProtection="0">
      <alignment vertical="center"/>
    </xf>
    <xf numFmtId="0" fontId="58" fillId="0" borderId="8" applyNumberFormat="0" applyFill="0" applyAlignment="0" applyProtection="0">
      <alignment vertical="center"/>
    </xf>
    <xf numFmtId="0" fontId="45" fillId="21" borderId="0" applyNumberFormat="0" applyBorder="0" applyAlignment="0" applyProtection="0">
      <alignment vertical="center"/>
    </xf>
    <xf numFmtId="0" fontId="75" fillId="6" borderId="1" applyNumberFormat="0" applyAlignment="0" applyProtection="0">
      <alignment vertical="center"/>
    </xf>
    <xf numFmtId="0" fontId="44" fillId="12" borderId="0" applyNumberFormat="0" applyBorder="0" applyAlignment="0" applyProtection="0">
      <alignment vertical="center"/>
    </xf>
    <xf numFmtId="0" fontId="11" fillId="7" borderId="0" applyNumberFormat="0" applyBorder="0" applyAlignment="0" applyProtection="0">
      <alignment vertical="center"/>
    </xf>
    <xf numFmtId="0" fontId="53" fillId="15" borderId="0" applyNumberFormat="0" applyBorder="0" applyAlignment="0" applyProtection="0">
      <alignment vertical="center"/>
    </xf>
    <xf numFmtId="0" fontId="56" fillId="5" borderId="0" applyNumberFormat="0" applyBorder="0" applyAlignment="0" applyProtection="0">
      <alignment/>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3" fillId="0" borderId="0">
      <alignment/>
      <protection/>
    </xf>
    <xf numFmtId="0" fontId="82" fillId="22" borderId="11">
      <alignment/>
      <protection locked="0"/>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43" fontId="11" fillId="0" borderId="0" applyFont="0" applyFill="0" applyBorder="0" applyAlignment="0" applyProtection="0">
      <alignment vertical="center"/>
    </xf>
    <xf numFmtId="0" fontId="53" fillId="15" borderId="0" applyNumberFormat="0" applyBorder="0" applyAlignment="0" applyProtection="0">
      <alignment vertical="center"/>
    </xf>
    <xf numFmtId="0" fontId="17" fillId="0" borderId="0">
      <alignment vertical="center"/>
      <protection/>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9" fillId="0" borderId="0">
      <alignment/>
      <protection/>
    </xf>
    <xf numFmtId="0" fontId="53" fillId="15" borderId="0" applyNumberFormat="0" applyBorder="0" applyAlignment="0" applyProtection="0">
      <alignment vertical="center"/>
    </xf>
    <xf numFmtId="0" fontId="11" fillId="16" borderId="0" applyNumberFormat="0" applyBorder="0" applyAlignment="0" applyProtection="0">
      <alignment vertical="center"/>
    </xf>
    <xf numFmtId="0" fontId="44" fillId="12" borderId="0" applyNumberFormat="0" applyBorder="0" applyAlignment="0" applyProtection="0">
      <alignment vertical="center"/>
    </xf>
    <xf numFmtId="0" fontId="45" fillId="17" borderId="0" applyNumberFormat="0" applyBorder="0" applyAlignment="0" applyProtection="0">
      <alignment vertical="center"/>
    </xf>
    <xf numFmtId="0" fontId="44" fillId="12" borderId="0" applyNumberFormat="0" applyBorder="0" applyAlignment="0" applyProtection="0">
      <alignment vertical="center"/>
    </xf>
    <xf numFmtId="0" fontId="102" fillId="0" borderId="0">
      <alignment/>
      <protection/>
    </xf>
    <xf numFmtId="0" fontId="11" fillId="9"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65" fillId="0" borderId="4" applyNumberFormat="0" applyFill="0" applyAlignment="0" applyProtection="0">
      <alignment vertical="center"/>
    </xf>
    <xf numFmtId="0" fontId="44" fillId="12" borderId="0" applyNumberFormat="0" applyBorder="0" applyAlignment="0" applyProtection="0">
      <alignment vertical="center"/>
    </xf>
    <xf numFmtId="0" fontId="49" fillId="15" borderId="0" applyNumberFormat="0" applyBorder="0" applyAlignment="0" applyProtection="0">
      <alignment vertical="center"/>
    </xf>
    <xf numFmtId="0" fontId="54" fillId="12" borderId="0" applyNumberFormat="0" applyBorder="0" applyAlignment="0" applyProtection="0">
      <alignment vertical="center"/>
    </xf>
    <xf numFmtId="0" fontId="67" fillId="25" borderId="0" applyNumberFormat="0" applyBorder="0" applyAlignment="0" applyProtection="0">
      <alignment/>
    </xf>
    <xf numFmtId="0" fontId="52" fillId="20" borderId="10" applyNumberFormat="0" applyAlignment="0" applyProtection="0">
      <alignment vertical="center"/>
    </xf>
    <xf numFmtId="0" fontId="55" fillId="9" borderId="1" applyNumberFormat="0" applyAlignment="0" applyProtection="0">
      <alignment vertical="center"/>
    </xf>
    <xf numFmtId="0" fontId="44" fillId="12" borderId="0" applyNumberFormat="0" applyBorder="0" applyAlignment="0" applyProtection="0">
      <alignment vertical="center"/>
    </xf>
    <xf numFmtId="0" fontId="45" fillId="21" borderId="0" applyNumberFormat="0" applyBorder="0" applyAlignment="0" applyProtection="0">
      <alignment vertical="center"/>
    </xf>
    <xf numFmtId="0" fontId="45" fillId="24" borderId="0" applyNumberFormat="0" applyBorder="0" applyAlignment="0" applyProtection="0">
      <alignment vertical="center"/>
    </xf>
    <xf numFmtId="0" fontId="51" fillId="5" borderId="0" applyNumberFormat="0" applyBorder="0" applyAlignment="0" applyProtection="0">
      <alignment vertical="center"/>
    </xf>
    <xf numFmtId="0" fontId="54" fillId="12" borderId="0" applyNumberFormat="0" applyBorder="0" applyAlignment="0" applyProtection="0">
      <alignment vertical="center"/>
    </xf>
    <xf numFmtId="0" fontId="46" fillId="5" borderId="0" applyNumberFormat="0" applyBorder="0" applyAlignment="0" applyProtection="0">
      <alignment vertical="center"/>
    </xf>
    <xf numFmtId="0" fontId="45" fillId="10" borderId="0" applyNumberFormat="0" applyBorder="0" applyAlignment="0" applyProtection="0">
      <alignment vertical="center"/>
    </xf>
    <xf numFmtId="0" fontId="60" fillId="5" borderId="0" applyNumberFormat="0" applyBorder="0" applyAlignment="0" applyProtection="0">
      <alignment vertical="center"/>
    </xf>
    <xf numFmtId="0" fontId="11" fillId="9" borderId="0" applyNumberFormat="0" applyBorder="0" applyAlignment="0" applyProtection="0">
      <alignment vertical="center"/>
    </xf>
    <xf numFmtId="0" fontId="11" fillId="14" borderId="0" applyNumberFormat="0" applyBorder="0" applyAlignment="0" applyProtection="0">
      <alignment vertical="center"/>
    </xf>
    <xf numFmtId="0" fontId="55" fillId="9" borderId="1" applyNumberFormat="0" applyAlignment="0" applyProtection="0">
      <alignment vertical="center"/>
    </xf>
    <xf numFmtId="0" fontId="44" fillId="12" borderId="0" applyNumberFormat="0" applyBorder="0" applyAlignment="0" applyProtection="0">
      <alignment vertical="center"/>
    </xf>
    <xf numFmtId="0" fontId="0" fillId="9" borderId="0" applyNumberFormat="0" applyBorder="0" applyAlignment="0" applyProtection="0">
      <alignment/>
    </xf>
    <xf numFmtId="0" fontId="46" fillId="5" borderId="0" applyNumberFormat="0" applyBorder="0" applyAlignment="0" applyProtection="0">
      <alignment vertical="center"/>
    </xf>
    <xf numFmtId="0" fontId="56" fillId="5" borderId="0" applyNumberFormat="0" applyBorder="0" applyAlignment="0" applyProtection="0">
      <alignment/>
    </xf>
    <xf numFmtId="0" fontId="45" fillId="21"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0" fillId="14" borderId="0" applyNumberFormat="0" applyBorder="0" applyAlignment="0" applyProtection="0">
      <alignment/>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11" fillId="2" borderId="0" applyNumberFormat="0" applyBorder="0" applyAlignment="0" applyProtection="0">
      <alignment vertical="center"/>
    </xf>
    <xf numFmtId="0" fontId="46" fillId="7" borderId="0" applyNumberFormat="0" applyBorder="0" applyAlignment="0" applyProtection="0">
      <alignment vertical="center"/>
    </xf>
    <xf numFmtId="0" fontId="11" fillId="9" borderId="0" applyNumberFormat="0" applyBorder="0" applyAlignment="0" applyProtection="0">
      <alignment vertical="center"/>
    </xf>
    <xf numFmtId="0" fontId="57" fillId="6" borderId="7" applyNumberFormat="0" applyAlignment="0" applyProtection="0">
      <alignment vertical="center"/>
    </xf>
    <xf numFmtId="0" fontId="57" fillId="6" borderId="7" applyNumberFormat="0" applyAlignment="0" applyProtection="0">
      <alignment vertical="center"/>
    </xf>
    <xf numFmtId="0" fontId="65" fillId="0" borderId="4" applyNumberFormat="0" applyFill="0" applyAlignment="0" applyProtection="0">
      <alignment vertical="center"/>
    </xf>
    <xf numFmtId="0" fontId="53" fillId="15" borderId="0" applyNumberFormat="0" applyBorder="0" applyAlignment="0" applyProtection="0">
      <alignment vertical="center"/>
    </xf>
    <xf numFmtId="0" fontId="44" fillId="15" borderId="0" applyNumberFormat="0" applyBorder="0" applyAlignment="0" applyProtection="0">
      <alignment vertical="center"/>
    </xf>
    <xf numFmtId="0" fontId="56" fillId="5" borderId="0" applyNumberFormat="0" applyBorder="0" applyAlignment="0" applyProtection="0">
      <alignment vertical="center"/>
    </xf>
    <xf numFmtId="0" fontId="45" fillId="13" borderId="0" applyNumberFormat="0" applyBorder="0" applyAlignment="0" applyProtection="0">
      <alignment vertical="center"/>
    </xf>
    <xf numFmtId="0" fontId="53" fillId="15" borderId="0" applyNumberFormat="0" applyBorder="0" applyAlignment="0" applyProtection="0">
      <alignment vertical="center"/>
    </xf>
    <xf numFmtId="0" fontId="67" fillId="25" borderId="0" applyNumberFormat="0" applyBorder="0" applyAlignment="0" applyProtection="0">
      <alignment/>
    </xf>
    <xf numFmtId="0" fontId="11" fillId="7" borderId="0" applyNumberFormat="0" applyBorder="0" applyAlignment="0" applyProtection="0">
      <alignment vertical="center"/>
    </xf>
    <xf numFmtId="0" fontId="44" fillId="12" borderId="0" applyNumberFormat="0" applyBorder="0" applyAlignment="0" applyProtection="0">
      <alignment vertical="center"/>
    </xf>
    <xf numFmtId="0" fontId="65" fillId="0" borderId="4" applyNumberFormat="0" applyFill="0" applyAlignment="0" applyProtection="0">
      <alignment vertical="center"/>
    </xf>
    <xf numFmtId="9" fontId="17" fillId="0" borderId="0" applyFont="0" applyFill="0" applyBorder="0" applyAlignment="0" applyProtection="0">
      <alignment/>
    </xf>
    <xf numFmtId="0" fontId="45" fillId="10" borderId="0" applyNumberFormat="0" applyBorder="0" applyAlignment="0" applyProtection="0">
      <alignment vertical="center"/>
    </xf>
    <xf numFmtId="0" fontId="46" fillId="5" borderId="0" applyNumberFormat="0" applyBorder="0" applyAlignment="0" applyProtection="0">
      <alignment vertical="center"/>
    </xf>
    <xf numFmtId="0" fontId="65" fillId="0" borderId="4" applyNumberFormat="0" applyFill="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65" fillId="0" borderId="4" applyNumberFormat="0" applyFill="0" applyAlignment="0" applyProtection="0">
      <alignment vertical="center"/>
    </xf>
    <xf numFmtId="0" fontId="44" fillId="12" borderId="0" applyNumberFormat="0" applyBorder="0" applyAlignment="0" applyProtection="0">
      <alignment vertical="center"/>
    </xf>
    <xf numFmtId="0" fontId="11" fillId="5" borderId="0" applyNumberFormat="0" applyBorder="0" applyAlignment="0" applyProtection="0">
      <alignment vertical="center"/>
    </xf>
    <xf numFmtId="0" fontId="49" fillId="12" borderId="0" applyNumberFormat="0" applyBorder="0" applyAlignment="0" applyProtection="0">
      <alignment vertical="center"/>
    </xf>
    <xf numFmtId="0" fontId="45" fillId="2" borderId="0" applyNumberFormat="0" applyBorder="0" applyAlignment="0" applyProtection="0">
      <alignment vertical="center"/>
    </xf>
    <xf numFmtId="0" fontId="56" fillId="7" borderId="0" applyNumberFormat="0" applyBorder="0" applyAlignment="0" applyProtection="0">
      <alignment vertical="center"/>
    </xf>
    <xf numFmtId="9" fontId="17" fillId="0" borderId="0" applyFont="0" applyFill="0" applyBorder="0" applyAlignment="0" applyProtection="0">
      <alignment vertical="center"/>
    </xf>
    <xf numFmtId="0" fontId="11" fillId="15" borderId="0" applyNumberFormat="0" applyBorder="0" applyAlignment="0" applyProtection="0">
      <alignment vertical="center"/>
    </xf>
    <xf numFmtId="0" fontId="46" fillId="5" borderId="0" applyNumberFormat="0" applyBorder="0" applyAlignment="0" applyProtection="0">
      <alignment vertical="center"/>
    </xf>
    <xf numFmtId="43" fontId="17" fillId="0" borderId="0" applyFont="0" applyFill="0" applyBorder="0" applyAlignment="0" applyProtection="0">
      <alignment vertical="center"/>
    </xf>
    <xf numFmtId="0" fontId="11" fillId="10" borderId="0" applyNumberFormat="0" applyBorder="0" applyAlignment="0" applyProtection="0">
      <alignment vertical="center"/>
    </xf>
    <xf numFmtId="0" fontId="57" fillId="6" borderId="7" applyNumberFormat="0" applyAlignment="0" applyProtection="0">
      <alignment vertical="center"/>
    </xf>
    <xf numFmtId="0" fontId="11" fillId="15" borderId="0" applyNumberFormat="0" applyBorder="0" applyAlignment="0" applyProtection="0">
      <alignment vertical="center"/>
    </xf>
    <xf numFmtId="0" fontId="62" fillId="0" borderId="0">
      <alignment/>
      <protection locked="0"/>
    </xf>
    <xf numFmtId="0" fontId="48" fillId="12" borderId="0" applyNumberFormat="0" applyBorder="0" applyAlignment="0" applyProtection="0">
      <alignment/>
    </xf>
    <xf numFmtId="0" fontId="49" fillId="12" borderId="0" applyNumberFormat="0" applyBorder="0" applyAlignment="0" applyProtection="0">
      <alignment vertical="center"/>
    </xf>
    <xf numFmtId="15" fontId="17" fillId="0" borderId="0" applyFont="0" applyFill="0" applyBorder="0" applyAlignment="0" applyProtection="0">
      <alignment/>
    </xf>
    <xf numFmtId="0" fontId="44" fillId="12" borderId="0" applyNumberFormat="0" applyBorder="0" applyAlignment="0" applyProtection="0">
      <alignment vertical="center"/>
    </xf>
    <xf numFmtId="0" fontId="87" fillId="0" borderId="13" applyNumberFormat="0" applyFill="0" applyAlignment="0" applyProtection="0">
      <alignment vertical="center"/>
    </xf>
    <xf numFmtId="0" fontId="61" fillId="0" borderId="0" applyNumberFormat="0" applyFill="0" applyBorder="0" applyAlignment="0" applyProtection="0">
      <alignment vertical="center"/>
    </xf>
    <xf numFmtId="0" fontId="54" fillId="12" borderId="0" applyNumberFormat="0" applyBorder="0" applyAlignment="0" applyProtection="0">
      <alignment vertical="center"/>
    </xf>
    <xf numFmtId="41" fontId="17" fillId="0" borderId="0" applyFont="0" applyFill="0" applyBorder="0" applyAlignment="0" applyProtection="0">
      <alignment/>
    </xf>
    <xf numFmtId="0" fontId="44" fillId="12" borderId="0" applyNumberFormat="0" applyBorder="0" applyAlignment="0" applyProtection="0">
      <alignment vertical="center"/>
    </xf>
    <xf numFmtId="0" fontId="11" fillId="0" borderId="0">
      <alignment vertical="center"/>
      <protection/>
    </xf>
    <xf numFmtId="0" fontId="55" fillId="9" borderId="1" applyNumberFormat="0" applyAlignment="0" applyProtection="0">
      <alignment vertical="center"/>
    </xf>
    <xf numFmtId="0" fontId="48" fillId="12" borderId="0" applyNumberFormat="0" applyBorder="0" applyAlignment="0" applyProtection="0">
      <alignment/>
    </xf>
    <xf numFmtId="0" fontId="58" fillId="0" borderId="8" applyNumberFormat="0" applyFill="0" applyAlignment="0" applyProtection="0">
      <alignment vertical="center"/>
    </xf>
    <xf numFmtId="0" fontId="60" fillId="5" borderId="0" applyNumberFormat="0" applyBorder="0" applyAlignment="0" applyProtection="0">
      <alignment vertical="center"/>
    </xf>
    <xf numFmtId="0" fontId="11" fillId="7" borderId="0" applyNumberFormat="0" applyBorder="0" applyAlignment="0" applyProtection="0">
      <alignment vertical="center"/>
    </xf>
    <xf numFmtId="0" fontId="67" fillId="20" borderId="0" applyNumberFormat="0" applyBorder="0" applyAlignment="0" applyProtection="0">
      <alignment/>
    </xf>
    <xf numFmtId="0" fontId="53" fillId="15" borderId="0" applyNumberFormat="0" applyBorder="0" applyAlignment="0" applyProtection="0">
      <alignment vertical="center"/>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7" borderId="0" applyNumberFormat="0" applyBorder="0" applyAlignment="0" applyProtection="0">
      <alignment vertical="center"/>
    </xf>
    <xf numFmtId="0" fontId="54" fillId="12" borderId="0" applyNumberFormat="0" applyBorder="0" applyAlignment="0" applyProtection="0">
      <alignment vertical="center"/>
    </xf>
    <xf numFmtId="0" fontId="51" fillId="7" borderId="0" applyNumberFormat="0" applyBorder="0" applyAlignment="0" applyProtection="0">
      <alignment vertical="center"/>
    </xf>
    <xf numFmtId="0" fontId="56" fillId="5" borderId="0" applyNumberFormat="0" applyBorder="0" applyAlignment="0" applyProtection="0">
      <alignment/>
    </xf>
    <xf numFmtId="0" fontId="11" fillId="2" borderId="0" applyNumberFormat="0" applyBorder="0" applyAlignment="0" applyProtection="0">
      <alignment vertical="center"/>
    </xf>
    <xf numFmtId="0" fontId="44" fillId="12" borderId="0" applyNumberFormat="0" applyBorder="0" applyAlignment="0" applyProtection="0">
      <alignment vertical="center"/>
    </xf>
    <xf numFmtId="0" fontId="49" fillId="12" borderId="0" applyNumberFormat="0" applyBorder="0" applyAlignment="0" applyProtection="0">
      <alignment vertical="center"/>
    </xf>
    <xf numFmtId="0" fontId="59" fillId="0" borderId="0" applyNumberFormat="0" applyFill="0" applyBorder="0" applyAlignment="0" applyProtection="0">
      <alignment vertical="center"/>
    </xf>
    <xf numFmtId="43" fontId="17" fillId="0" borderId="0" applyFont="0" applyFill="0" applyBorder="0" applyAlignment="0" applyProtection="0">
      <alignment vertical="center"/>
    </xf>
    <xf numFmtId="0" fontId="45" fillId="13" borderId="0" applyNumberFormat="0" applyBorder="0" applyAlignment="0" applyProtection="0">
      <alignment vertical="center"/>
    </xf>
    <xf numFmtId="0" fontId="11" fillId="15" borderId="0" applyNumberFormat="0" applyBorder="0" applyAlignment="0" applyProtection="0">
      <alignment vertical="center"/>
    </xf>
    <xf numFmtId="0" fontId="51" fillId="7" borderId="0" applyNumberFormat="0" applyBorder="0" applyAlignment="0" applyProtection="0">
      <alignment vertical="center"/>
    </xf>
    <xf numFmtId="0" fontId="51" fillId="7" borderId="0" applyNumberFormat="0" applyBorder="0" applyAlignment="0" applyProtection="0">
      <alignment vertical="center"/>
    </xf>
    <xf numFmtId="0" fontId="56" fillId="7" borderId="0" applyNumberFormat="0" applyBorder="0" applyAlignment="0" applyProtection="0">
      <alignment vertical="center"/>
    </xf>
    <xf numFmtId="0" fontId="11" fillId="0" borderId="0">
      <alignment vertical="center"/>
      <protection/>
    </xf>
    <xf numFmtId="0" fontId="11" fillId="10" borderId="0" applyNumberFormat="0" applyBorder="0" applyAlignment="0" applyProtection="0">
      <alignment vertical="center"/>
    </xf>
    <xf numFmtId="0" fontId="53" fillId="15" borderId="0" applyNumberFormat="0" applyBorder="0" applyAlignment="0" applyProtection="0">
      <alignment vertical="center"/>
    </xf>
    <xf numFmtId="0" fontId="48" fillId="12" borderId="0" applyNumberFormat="0" applyBorder="0" applyAlignment="0" applyProtection="0">
      <alignment/>
    </xf>
    <xf numFmtId="0" fontId="46" fillId="5" borderId="0" applyNumberFormat="0" applyBorder="0" applyAlignment="0" applyProtection="0">
      <alignment vertical="center"/>
    </xf>
    <xf numFmtId="0" fontId="11" fillId="2" borderId="0" applyNumberFormat="0" applyBorder="0" applyAlignment="0" applyProtection="0">
      <alignment vertical="center"/>
    </xf>
    <xf numFmtId="0" fontId="47" fillId="0" borderId="0" applyNumberFormat="0" applyFill="0" applyBorder="0" applyAlignment="0" applyProtection="0">
      <alignment vertical="center"/>
    </xf>
    <xf numFmtId="0" fontId="57" fillId="6" borderId="7" applyNumberFormat="0" applyAlignment="0" applyProtection="0">
      <alignment vertical="center"/>
    </xf>
    <xf numFmtId="0" fontId="44" fillId="12" borderId="0" applyNumberFormat="0" applyBorder="0" applyAlignment="0" applyProtection="0">
      <alignment vertical="center"/>
    </xf>
    <xf numFmtId="0" fontId="11" fillId="5" borderId="0" applyNumberFormat="0" applyBorder="0" applyAlignment="0" applyProtection="0">
      <alignment vertical="center"/>
    </xf>
    <xf numFmtId="0" fontId="54" fillId="12" borderId="0" applyNumberFormat="0" applyBorder="0" applyAlignment="0" applyProtection="0">
      <alignment vertical="center"/>
    </xf>
    <xf numFmtId="0" fontId="57" fillId="6" borderId="7" applyNumberFormat="0" applyAlignment="0" applyProtection="0">
      <alignment vertical="center"/>
    </xf>
    <xf numFmtId="0" fontId="45" fillId="23" borderId="0" applyNumberFormat="0" applyBorder="0" applyAlignment="0" applyProtection="0">
      <alignment vertical="center"/>
    </xf>
    <xf numFmtId="0" fontId="46" fillId="5" borderId="0" applyNumberFormat="0" applyBorder="0" applyAlignment="0" applyProtection="0">
      <alignment vertical="center"/>
    </xf>
    <xf numFmtId="0" fontId="0" fillId="9" borderId="0" applyNumberFormat="0" applyBorder="0" applyAlignment="0" applyProtection="0">
      <alignment/>
    </xf>
    <xf numFmtId="0" fontId="47" fillId="0" borderId="0" applyNumberFormat="0" applyFill="0" applyBorder="0" applyAlignment="0" applyProtection="0">
      <alignment vertical="center"/>
    </xf>
    <xf numFmtId="0" fontId="53" fillId="15" borderId="0" applyNumberFormat="0" applyBorder="0" applyAlignment="0" applyProtection="0">
      <alignment vertical="center"/>
    </xf>
    <xf numFmtId="0" fontId="17" fillId="0" borderId="0">
      <alignment vertical="center"/>
      <protection/>
    </xf>
    <xf numFmtId="0" fontId="45" fillId="23" borderId="0" applyNumberFormat="0" applyBorder="0" applyAlignment="0" applyProtection="0">
      <alignment vertical="center"/>
    </xf>
    <xf numFmtId="0" fontId="57" fillId="6" borderId="7" applyNumberFormat="0" applyAlignment="0" applyProtection="0">
      <alignment vertical="center"/>
    </xf>
    <xf numFmtId="0" fontId="44" fillId="12" borderId="0" applyNumberFormat="0" applyBorder="0" applyAlignment="0" applyProtection="0">
      <alignment vertical="center"/>
    </xf>
    <xf numFmtId="0" fontId="11" fillId="5" borderId="0" applyNumberFormat="0" applyBorder="0" applyAlignment="0" applyProtection="0">
      <alignment vertical="center"/>
    </xf>
    <xf numFmtId="0" fontId="47" fillId="0" borderId="0" applyNumberFormat="0" applyFill="0" applyBorder="0" applyAlignment="0" applyProtection="0">
      <alignment vertical="center"/>
    </xf>
    <xf numFmtId="0" fontId="44" fillId="12" borderId="0" applyNumberFormat="0" applyBorder="0" applyAlignment="0" applyProtection="0">
      <alignment vertical="center"/>
    </xf>
    <xf numFmtId="0" fontId="56" fillId="7" borderId="0" applyNumberFormat="0" applyBorder="0" applyAlignment="0" applyProtection="0">
      <alignment vertical="center"/>
    </xf>
    <xf numFmtId="0" fontId="45" fillId="18"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5" fillId="3" borderId="0" applyNumberFormat="0" applyBorder="0" applyAlignment="0" applyProtection="0">
      <alignment vertical="center"/>
    </xf>
    <xf numFmtId="0" fontId="105" fillId="0" borderId="0">
      <alignment/>
      <protection/>
    </xf>
    <xf numFmtId="0" fontId="53" fillId="12"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17" fillId="0" borderId="0">
      <alignment/>
      <protection/>
    </xf>
    <xf numFmtId="0" fontId="45" fillId="17" borderId="0" applyNumberFormat="0" applyBorder="0" applyAlignment="0" applyProtection="0">
      <alignment vertical="center"/>
    </xf>
    <xf numFmtId="0" fontId="56" fillId="7" borderId="0" applyNumberFormat="0" applyBorder="0" applyAlignment="0" applyProtection="0">
      <alignment vertical="center"/>
    </xf>
    <xf numFmtId="0" fontId="44" fillId="12" borderId="0" applyNumberFormat="0" applyBorder="0" applyAlignment="0" applyProtection="0">
      <alignment vertical="center"/>
    </xf>
    <xf numFmtId="0" fontId="57" fillId="6" borderId="7" applyNumberFormat="0" applyAlignment="0" applyProtection="0">
      <alignment vertical="center"/>
    </xf>
    <xf numFmtId="0" fontId="11" fillId="15" borderId="0" applyNumberFormat="0" applyBorder="0" applyAlignment="0" applyProtection="0">
      <alignment vertical="center"/>
    </xf>
    <xf numFmtId="0" fontId="56" fillId="7" borderId="0" applyNumberFormat="0" applyBorder="0" applyAlignment="0" applyProtection="0">
      <alignment vertical="center"/>
    </xf>
    <xf numFmtId="0" fontId="53" fillId="15" borderId="0" applyNumberFormat="0" applyBorder="0" applyAlignment="0" applyProtection="0">
      <alignment vertical="center"/>
    </xf>
    <xf numFmtId="0" fontId="51" fillId="7" borderId="0" applyNumberFormat="0" applyBorder="0" applyAlignment="0" applyProtection="0">
      <alignment vertical="center"/>
    </xf>
    <xf numFmtId="0" fontId="45" fillId="21"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46" fillId="5" borderId="0" applyNumberFormat="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11" fillId="14" borderId="0" applyNumberFormat="0" applyBorder="0" applyAlignment="0" applyProtection="0">
      <alignment vertical="center"/>
    </xf>
    <xf numFmtId="0" fontId="45" fillId="19" borderId="0" applyNumberFormat="0" applyBorder="0" applyAlignment="0" applyProtection="0">
      <alignment vertical="center"/>
    </xf>
    <xf numFmtId="0" fontId="44" fillId="12" borderId="0" applyNumberFormat="0" applyBorder="0" applyAlignment="0" applyProtection="0">
      <alignment vertical="center"/>
    </xf>
    <xf numFmtId="0" fontId="11" fillId="12" borderId="0" applyNumberFormat="0" applyBorder="0" applyAlignment="0" applyProtection="0">
      <alignment vertical="center"/>
    </xf>
    <xf numFmtId="0" fontId="45" fillId="21" borderId="0" applyNumberFormat="0" applyBorder="0" applyAlignment="0" applyProtection="0">
      <alignment vertical="center"/>
    </xf>
    <xf numFmtId="0" fontId="45" fillId="19" borderId="0" applyNumberFormat="0" applyBorder="0" applyAlignment="0" applyProtection="0">
      <alignment vertical="center"/>
    </xf>
    <xf numFmtId="0" fontId="44" fillId="12" borderId="0" applyNumberFormat="0" applyBorder="0" applyAlignment="0" applyProtection="0">
      <alignment vertical="center"/>
    </xf>
    <xf numFmtId="0" fontId="17" fillId="8" borderId="2" applyNumberFormat="0" applyFont="0" applyAlignment="0" applyProtection="0">
      <alignment vertical="center"/>
    </xf>
    <xf numFmtId="0" fontId="49" fillId="12" borderId="0" applyNumberFormat="0" applyBorder="0" applyAlignment="0" applyProtection="0">
      <alignment vertical="center"/>
    </xf>
    <xf numFmtId="0" fontId="46" fillId="5" borderId="0" applyNumberFormat="0" applyBorder="0" applyAlignment="0" applyProtection="0">
      <alignment vertical="center"/>
    </xf>
    <xf numFmtId="15" fontId="17" fillId="0" borderId="0" applyFont="0" applyFill="0" applyBorder="0" applyAlignment="0" applyProtection="0">
      <alignment/>
    </xf>
    <xf numFmtId="0" fontId="60" fillId="5" borderId="0" applyNumberFormat="0" applyBorder="0" applyAlignment="0" applyProtection="0">
      <alignment vertical="center"/>
    </xf>
    <xf numFmtId="0" fontId="78" fillId="0" borderId="0" applyNumberFormat="0" applyFill="0" applyBorder="0" applyAlignment="0" applyProtection="0">
      <alignment vertical="center"/>
    </xf>
    <xf numFmtId="0" fontId="45" fillId="21" borderId="0" applyNumberFormat="0" applyBorder="0" applyAlignment="0" applyProtection="0">
      <alignment vertical="center"/>
    </xf>
    <xf numFmtId="0" fontId="11" fillId="15" borderId="0" applyNumberFormat="0" applyBorder="0" applyAlignment="0" applyProtection="0">
      <alignment vertical="center"/>
    </xf>
    <xf numFmtId="0" fontId="63" fillId="18" borderId="0" applyNumberFormat="0" applyBorder="0" applyAlignment="0" applyProtection="0">
      <alignment vertical="center"/>
    </xf>
    <xf numFmtId="0" fontId="57" fillId="6" borderId="7"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5" fillId="10" borderId="0" applyNumberFormat="0" applyBorder="0" applyAlignment="0" applyProtection="0">
      <alignment vertical="center"/>
    </xf>
    <xf numFmtId="0" fontId="67" fillId="19" borderId="0" applyNumberFormat="0" applyBorder="0" applyAlignment="0" applyProtection="0">
      <alignment/>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1" fillId="5" borderId="0" applyNumberFormat="0" applyBorder="0" applyAlignment="0" applyProtection="0">
      <alignment vertical="center"/>
    </xf>
    <xf numFmtId="0" fontId="54" fillId="12" borderId="0" applyNumberFormat="0" applyBorder="0" applyAlignment="0" applyProtection="0">
      <alignment vertical="center"/>
    </xf>
    <xf numFmtId="0" fontId="53" fillId="15" borderId="0" applyNumberFormat="0" applyBorder="0" applyAlignment="0" applyProtection="0">
      <alignment vertical="center"/>
    </xf>
    <xf numFmtId="0" fontId="58" fillId="0" borderId="8" applyNumberFormat="0" applyFill="0" applyAlignment="0" applyProtection="0">
      <alignment vertical="center"/>
    </xf>
    <xf numFmtId="0" fontId="67" fillId="25" borderId="0" applyNumberFormat="0" applyBorder="0" applyAlignment="0" applyProtection="0">
      <alignment/>
    </xf>
    <xf numFmtId="0" fontId="49" fillId="15" borderId="0" applyNumberFormat="0" applyBorder="0" applyAlignment="0" applyProtection="0">
      <alignment vertical="center"/>
    </xf>
    <xf numFmtId="0" fontId="38" fillId="0" borderId="3" applyNumberFormat="0" applyFill="0" applyAlignment="0" applyProtection="0">
      <alignment vertical="center"/>
    </xf>
    <xf numFmtId="0" fontId="78" fillId="0" borderId="0" applyNumberFormat="0" applyFill="0" applyBorder="0" applyAlignment="0" applyProtection="0">
      <alignment vertical="center"/>
    </xf>
    <xf numFmtId="0" fontId="17" fillId="0" borderId="0">
      <alignment vertical="center"/>
      <protection/>
    </xf>
    <xf numFmtId="0" fontId="11" fillId="16" borderId="0" applyNumberFormat="0" applyBorder="0" applyAlignment="0" applyProtection="0">
      <alignment vertical="center"/>
    </xf>
    <xf numFmtId="0" fontId="78" fillId="0" borderId="0" applyNumberFormat="0" applyFill="0" applyBorder="0" applyAlignment="0" applyProtection="0">
      <alignment vertical="center"/>
    </xf>
    <xf numFmtId="0" fontId="11" fillId="1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52" fillId="20" borderId="10" applyNumberFormat="0" applyAlignment="0" applyProtection="0">
      <alignment vertical="center"/>
    </xf>
    <xf numFmtId="0" fontId="45" fillId="2" borderId="0" applyNumberFormat="0" applyBorder="0" applyAlignment="0" applyProtection="0">
      <alignment vertical="center"/>
    </xf>
    <xf numFmtId="0" fontId="45" fillId="18" borderId="0" applyNumberFormat="0" applyBorder="0" applyAlignment="0" applyProtection="0">
      <alignment vertical="center"/>
    </xf>
    <xf numFmtId="0" fontId="46" fillId="7" borderId="0" applyNumberFormat="0" applyBorder="0" applyAlignment="0" applyProtection="0">
      <alignment vertical="center"/>
    </xf>
    <xf numFmtId="0" fontId="44" fillId="12" borderId="0" applyNumberFormat="0" applyBorder="0" applyAlignment="0" applyProtection="0">
      <alignment vertical="center"/>
    </xf>
    <xf numFmtId="0" fontId="45" fillId="21" borderId="0" applyNumberFormat="0" applyBorder="0" applyAlignment="0" applyProtection="0">
      <alignment vertical="center"/>
    </xf>
    <xf numFmtId="0" fontId="60" fillId="5" borderId="0" applyNumberFormat="0" applyBorder="0" applyAlignment="0" applyProtection="0">
      <alignment vertical="center"/>
    </xf>
    <xf numFmtId="0" fontId="46" fillId="5" borderId="0" applyNumberFormat="0" applyBorder="0" applyAlignment="0" applyProtection="0">
      <alignment vertical="center"/>
    </xf>
    <xf numFmtId="0" fontId="55" fillId="9" borderId="1" applyNumberFormat="0" applyAlignment="0" applyProtection="0">
      <alignment vertical="center"/>
    </xf>
    <xf numFmtId="0" fontId="46" fillId="5" borderId="0" applyNumberFormat="0" applyBorder="0" applyAlignment="0" applyProtection="0">
      <alignment vertical="center"/>
    </xf>
    <xf numFmtId="0" fontId="11" fillId="9" borderId="0" applyNumberFormat="0" applyBorder="0" applyAlignment="0" applyProtection="0">
      <alignment vertical="center"/>
    </xf>
    <xf numFmtId="0" fontId="45" fillId="13" borderId="0" applyNumberFormat="0" applyBorder="0" applyAlignment="0" applyProtection="0">
      <alignment vertical="center"/>
    </xf>
    <xf numFmtId="0" fontId="52" fillId="20" borderId="10" applyNumberFormat="0" applyAlignment="0" applyProtection="0">
      <alignment vertical="center"/>
    </xf>
    <xf numFmtId="0" fontId="11"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56" fillId="5" borderId="0" applyNumberFormat="0" applyBorder="0" applyAlignment="0" applyProtection="0">
      <alignment/>
    </xf>
    <xf numFmtId="0" fontId="11" fillId="9" borderId="0" applyNumberFormat="0" applyBorder="0" applyAlignment="0" applyProtection="0">
      <alignment vertical="center"/>
    </xf>
    <xf numFmtId="0" fontId="54" fillId="12" borderId="0" applyNumberFormat="0" applyBorder="0" applyAlignment="0" applyProtection="0">
      <alignment vertical="center"/>
    </xf>
    <xf numFmtId="0" fontId="45" fillId="19" borderId="0" applyNumberFormat="0" applyBorder="0" applyAlignment="0" applyProtection="0">
      <alignment vertical="center"/>
    </xf>
    <xf numFmtId="0" fontId="46" fillId="5" borderId="0" applyNumberFormat="0" applyBorder="0" applyAlignment="0" applyProtection="0">
      <alignment vertical="center"/>
    </xf>
    <xf numFmtId="0" fontId="11" fillId="9"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0" fillId="4" borderId="0" applyNumberFormat="0" applyBorder="0" applyAlignment="0" applyProtection="0">
      <alignment vertical="center"/>
    </xf>
    <xf numFmtId="0" fontId="48" fillId="12" borderId="0" applyNumberFormat="0" applyBorder="0" applyAlignment="0" applyProtection="0">
      <alignment/>
    </xf>
    <xf numFmtId="0" fontId="45" fillId="23" borderId="0" applyNumberFormat="0" applyBorder="0" applyAlignment="0" applyProtection="0">
      <alignment vertical="center"/>
    </xf>
    <xf numFmtId="0" fontId="44" fillId="12" borderId="0" applyNumberFormat="0" applyBorder="0" applyAlignment="0" applyProtection="0">
      <alignment vertical="center"/>
    </xf>
    <xf numFmtId="0" fontId="70" fillId="16" borderId="0" applyNumberFormat="0" applyBorder="0" applyAlignment="0" applyProtection="0">
      <alignment vertical="center"/>
    </xf>
    <xf numFmtId="0" fontId="44" fillId="12" borderId="0" applyNumberFormat="0" applyBorder="0" applyAlignment="0" applyProtection="0">
      <alignment vertical="center"/>
    </xf>
    <xf numFmtId="0" fontId="11" fillId="14" borderId="0" applyNumberFormat="0" applyBorder="0" applyAlignment="0" applyProtection="0">
      <alignment vertical="center"/>
    </xf>
    <xf numFmtId="0" fontId="55" fillId="9" borderId="1" applyNumberFormat="0" applyAlignment="0" applyProtection="0">
      <alignment vertical="center"/>
    </xf>
    <xf numFmtId="0" fontId="11" fillId="12" borderId="0" applyNumberFormat="0" applyBorder="0" applyAlignment="0" applyProtection="0">
      <alignment vertical="center"/>
    </xf>
    <xf numFmtId="0" fontId="25" fillId="0" borderId="0">
      <alignment/>
      <protection/>
    </xf>
    <xf numFmtId="0" fontId="51" fillId="7" borderId="0" applyNumberFormat="0" applyBorder="0" applyAlignment="0" applyProtection="0">
      <alignment vertical="center"/>
    </xf>
    <xf numFmtId="0" fontId="53" fillId="15" borderId="0" applyNumberFormat="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1" fillId="5" borderId="0" applyNumberFormat="0" applyBorder="0" applyAlignment="0" applyProtection="0">
      <alignment vertical="center"/>
    </xf>
    <xf numFmtId="0" fontId="65" fillId="0" borderId="4" applyNumberFormat="0" applyFill="0" applyAlignment="0" applyProtection="0">
      <alignment vertical="center"/>
    </xf>
    <xf numFmtId="0" fontId="54" fillId="12" borderId="0" applyNumberFormat="0" applyBorder="0" applyAlignment="0" applyProtection="0">
      <alignment vertical="center"/>
    </xf>
    <xf numFmtId="0" fontId="55" fillId="9" borderId="1"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5" fillId="23"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5" fillId="3" borderId="0" applyNumberFormat="0" applyBorder="0" applyAlignment="0" applyProtection="0">
      <alignment vertical="center"/>
    </xf>
    <xf numFmtId="0" fontId="0" fillId="6" borderId="0" applyNumberFormat="0" applyBorder="0" applyAlignment="0" applyProtection="0">
      <alignment/>
    </xf>
    <xf numFmtId="0" fontId="52" fillId="20" borderId="10" applyNumberFormat="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9" fillId="0" borderId="0">
      <alignment/>
      <protection/>
    </xf>
    <xf numFmtId="0" fontId="56" fillId="7" borderId="0" applyNumberFormat="0" applyBorder="0" applyAlignment="0" applyProtection="0">
      <alignment vertical="center"/>
    </xf>
    <xf numFmtId="0" fontId="44" fillId="12" borderId="0" applyNumberFormat="0" applyBorder="0" applyAlignment="0" applyProtection="0">
      <alignment vertical="center"/>
    </xf>
    <xf numFmtId="0" fontId="48" fillId="12" borderId="0" applyNumberFormat="0" applyBorder="0" applyAlignment="0" applyProtection="0">
      <alignment/>
    </xf>
    <xf numFmtId="0" fontId="46" fillId="7"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44" fillId="12" borderId="0" applyNumberFormat="0" applyBorder="0" applyAlignment="0" applyProtection="0">
      <alignment vertical="center"/>
    </xf>
    <xf numFmtId="0" fontId="65" fillId="0" borderId="4" applyNumberFormat="0" applyFill="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56" fillId="7" borderId="0" applyNumberFormat="0" applyBorder="0" applyAlignment="0" applyProtection="0">
      <alignment vertical="center"/>
    </xf>
    <xf numFmtId="0" fontId="0" fillId="14" borderId="0" applyNumberFormat="0" applyBorder="0" applyAlignment="0" applyProtection="0">
      <alignment/>
    </xf>
    <xf numFmtId="0" fontId="56" fillId="7" borderId="0" applyNumberFormat="0" applyBorder="0" applyAlignment="0" applyProtection="0">
      <alignment vertical="center"/>
    </xf>
    <xf numFmtId="0" fontId="44" fillId="12" borderId="0" applyNumberFormat="0" applyBorder="0" applyAlignment="0" applyProtection="0">
      <alignment vertical="center"/>
    </xf>
    <xf numFmtId="0" fontId="49" fillId="12" borderId="0" applyNumberFormat="0" applyBorder="0" applyAlignment="0" applyProtection="0">
      <alignment vertical="center"/>
    </xf>
    <xf numFmtId="0" fontId="17" fillId="0" borderId="0">
      <alignment vertical="center"/>
      <protection/>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65" fillId="0" borderId="4" applyNumberFormat="0" applyFill="0" applyAlignment="0" applyProtection="0">
      <alignment vertical="center"/>
    </xf>
    <xf numFmtId="0" fontId="11" fillId="11" borderId="0" applyNumberFormat="0" applyBorder="0" applyAlignment="0" applyProtection="0">
      <alignment vertical="center"/>
    </xf>
    <xf numFmtId="0" fontId="46" fillId="5"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52" fillId="20" borderId="10" applyNumberFormat="0" applyAlignment="0" applyProtection="0">
      <alignment vertical="center"/>
    </xf>
    <xf numFmtId="0" fontId="46" fillId="5" borderId="0" applyNumberFormat="0" applyBorder="0" applyAlignment="0" applyProtection="0">
      <alignment vertical="center"/>
    </xf>
    <xf numFmtId="0" fontId="51" fillId="5" borderId="0" applyNumberFormat="0" applyBorder="0" applyAlignment="0" applyProtection="0">
      <alignment vertical="center"/>
    </xf>
    <xf numFmtId="0" fontId="53" fillId="15" borderId="0" applyNumberFormat="0" applyBorder="0" applyAlignment="0" applyProtection="0">
      <alignment vertical="center"/>
    </xf>
    <xf numFmtId="0" fontId="60"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0" fontId="51" fillId="7" borderId="0" applyNumberFormat="0" applyBorder="0" applyAlignment="0" applyProtection="0">
      <alignment vertical="center"/>
    </xf>
    <xf numFmtId="0" fontId="60" fillId="5" borderId="0" applyNumberFormat="0" applyBorder="0" applyAlignment="0" applyProtection="0">
      <alignment vertical="center"/>
    </xf>
    <xf numFmtId="0" fontId="46" fillId="5" borderId="0" applyNumberFormat="0" applyBorder="0" applyAlignment="0" applyProtection="0">
      <alignment vertical="center"/>
    </xf>
    <xf numFmtId="9" fontId="17" fillId="0" borderId="0" applyFont="0" applyFill="0" applyBorder="0" applyAlignment="0" applyProtection="0">
      <alignment/>
    </xf>
    <xf numFmtId="0" fontId="52" fillId="20" borderId="10" applyNumberFormat="0" applyAlignment="0" applyProtection="0">
      <alignment vertical="center"/>
    </xf>
    <xf numFmtId="0" fontId="46" fillId="5" borderId="0" applyNumberFormat="0" applyBorder="0" applyAlignment="0" applyProtection="0">
      <alignment vertical="center"/>
    </xf>
    <xf numFmtId="1" fontId="1" fillId="0" borderId="5">
      <alignment vertical="center"/>
      <protection locked="0"/>
    </xf>
    <xf numFmtId="0" fontId="48" fillId="12" borderId="0" applyNumberFormat="0" applyBorder="0" applyAlignment="0" applyProtection="0">
      <alignment/>
    </xf>
    <xf numFmtId="0" fontId="57" fillId="6" borderId="7" applyNumberFormat="0" applyAlignment="0" applyProtection="0">
      <alignment vertical="center"/>
    </xf>
    <xf numFmtId="0" fontId="45" fillId="19" borderId="0" applyNumberFormat="0" applyBorder="0" applyAlignment="0" applyProtection="0">
      <alignment vertical="center"/>
    </xf>
    <xf numFmtId="0" fontId="56" fillId="7"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64" fillId="0" borderId="13" applyNumberFormat="0" applyFill="0" applyAlignment="0" applyProtection="0">
      <alignment vertical="center"/>
    </xf>
    <xf numFmtId="0" fontId="53" fillId="15" borderId="0" applyNumberFormat="0" applyBorder="0" applyAlignment="0" applyProtection="0">
      <alignment vertical="center"/>
    </xf>
    <xf numFmtId="4" fontId="73" fillId="0" borderId="0" applyFont="0" applyFill="0" applyBorder="0" applyAlignment="0" applyProtection="0">
      <alignment/>
    </xf>
    <xf numFmtId="0" fontId="11" fillId="0" borderId="0">
      <alignment vertical="center"/>
      <protection/>
    </xf>
    <xf numFmtId="0" fontId="48" fillId="12" borderId="0" applyNumberFormat="0" applyBorder="0" applyAlignment="0" applyProtection="0">
      <alignment/>
    </xf>
    <xf numFmtId="0" fontId="46" fillId="5" borderId="0" applyNumberFormat="0" applyBorder="0" applyAlignment="0" applyProtection="0">
      <alignment vertical="center"/>
    </xf>
    <xf numFmtId="0" fontId="56" fillId="5" borderId="0" applyNumberFormat="0" applyBorder="0" applyAlignment="0" applyProtection="0">
      <alignment/>
    </xf>
    <xf numFmtId="0" fontId="78" fillId="0" borderId="0" applyNumberFormat="0" applyFill="0" applyBorder="0" applyAlignment="0" applyProtection="0">
      <alignment vertical="center"/>
    </xf>
    <xf numFmtId="0" fontId="55" fillId="9" borderId="1" applyNumberFormat="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7" fillId="0" borderId="0">
      <alignment vertical="center"/>
      <protection/>
    </xf>
    <xf numFmtId="0" fontId="0" fillId="14" borderId="0" applyNumberFormat="0" applyBorder="0" applyAlignment="0" applyProtection="0">
      <alignment/>
    </xf>
    <xf numFmtId="10" fontId="17" fillId="0" borderId="0" applyFont="0" applyFill="0" applyBorder="0" applyAlignment="0" applyProtection="0">
      <alignment/>
    </xf>
    <xf numFmtId="0" fontId="0" fillId="14" borderId="0" applyNumberFormat="0" applyBorder="0" applyAlignment="0" applyProtection="0">
      <alignment/>
    </xf>
    <xf numFmtId="0" fontId="56" fillId="5" borderId="0" applyNumberFormat="0" applyBorder="0" applyAlignment="0" applyProtection="0">
      <alignment vertical="center"/>
    </xf>
    <xf numFmtId="0" fontId="47" fillId="0" borderId="0" applyNumberFormat="0" applyFill="0" applyBorder="0" applyAlignment="0" applyProtection="0">
      <alignment vertical="center"/>
    </xf>
    <xf numFmtId="0" fontId="38" fillId="0" borderId="3" applyNumberFormat="0" applyFill="0" applyAlignment="0" applyProtection="0">
      <alignment vertical="center"/>
    </xf>
    <xf numFmtId="0" fontId="11" fillId="2" borderId="0" applyNumberFormat="0" applyBorder="0" applyAlignment="0" applyProtection="0">
      <alignment vertical="center"/>
    </xf>
    <xf numFmtId="0" fontId="44" fillId="12" borderId="0" applyNumberFormat="0" applyBorder="0" applyAlignment="0" applyProtection="0">
      <alignment vertical="center"/>
    </xf>
    <xf numFmtId="43" fontId="17" fillId="0" borderId="0" applyFont="0" applyFill="0" applyBorder="0" applyAlignment="0" applyProtection="0">
      <alignment/>
    </xf>
    <xf numFmtId="0" fontId="64" fillId="0" borderId="13" applyNumberFormat="0" applyFill="0" applyAlignment="0" applyProtection="0">
      <alignment vertical="center"/>
    </xf>
    <xf numFmtId="0" fontId="17" fillId="8" borderId="2" applyNumberFormat="0" applyFont="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45" fillId="10" borderId="0" applyNumberFormat="0" applyBorder="0" applyAlignment="0" applyProtection="0">
      <alignment vertical="center"/>
    </xf>
    <xf numFmtId="3" fontId="17" fillId="0" borderId="0" applyFont="0" applyFill="0" applyBorder="0" applyAlignment="0" applyProtection="0">
      <alignment/>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17" fillId="0" borderId="0">
      <alignment/>
      <protection/>
    </xf>
    <xf numFmtId="0" fontId="11" fillId="12" borderId="0" applyNumberFormat="0" applyBorder="0" applyAlignment="0" applyProtection="0">
      <alignment vertical="center"/>
    </xf>
    <xf numFmtId="0" fontId="67" fillId="13" borderId="0" applyNumberFormat="0" applyBorder="0" applyAlignment="0" applyProtection="0">
      <alignment/>
    </xf>
    <xf numFmtId="0" fontId="57" fillId="6" borderId="7" applyNumberFormat="0" applyAlignment="0" applyProtection="0">
      <alignment vertical="center"/>
    </xf>
    <xf numFmtId="0" fontId="45" fillId="21" borderId="0" applyNumberFormat="0" applyBorder="0" applyAlignment="0" applyProtection="0">
      <alignment vertical="center"/>
    </xf>
    <xf numFmtId="0" fontId="46" fillId="5" borderId="0" applyNumberFormat="0" applyBorder="0" applyAlignment="0" applyProtection="0">
      <alignment vertical="center"/>
    </xf>
    <xf numFmtId="0" fontId="41" fillId="0" borderId="0">
      <alignment/>
      <protection/>
    </xf>
    <xf numFmtId="0" fontId="52" fillId="20" borderId="10" applyNumberFormat="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45" fillId="23" borderId="0" applyNumberFormat="0" applyBorder="0" applyAlignment="0" applyProtection="0">
      <alignment vertical="center"/>
    </xf>
    <xf numFmtId="0" fontId="62" fillId="0" borderId="0">
      <alignment/>
      <protection/>
    </xf>
    <xf numFmtId="0" fontId="44" fillId="12" borderId="0" applyNumberFormat="0" applyBorder="0" applyAlignment="0" applyProtection="0">
      <alignment vertical="center"/>
    </xf>
    <xf numFmtId="0" fontId="49" fillId="15" borderId="0" applyNumberFormat="0" applyBorder="0" applyAlignment="0" applyProtection="0">
      <alignment vertical="center"/>
    </xf>
    <xf numFmtId="0" fontId="44" fillId="15" borderId="0" applyNumberFormat="0" applyBorder="0" applyAlignment="0" applyProtection="0">
      <alignment vertical="center"/>
    </xf>
    <xf numFmtId="0" fontId="67" fillId="20" borderId="0" applyNumberFormat="0" applyBorder="0" applyAlignment="0" applyProtection="0">
      <alignment/>
    </xf>
    <xf numFmtId="0" fontId="44" fillId="12" borderId="0" applyNumberFormat="0" applyBorder="0" applyAlignment="0" applyProtection="0">
      <alignment vertical="center"/>
    </xf>
    <xf numFmtId="0" fontId="45" fillId="24" borderId="0" applyNumberFormat="0" applyBorder="0" applyAlignment="0" applyProtection="0">
      <alignment vertical="center"/>
    </xf>
    <xf numFmtId="188" fontId="3" fillId="0" borderId="9" applyFill="0" applyProtection="0">
      <alignment horizontal="right"/>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5" fillId="18" borderId="0" applyNumberFormat="0" applyBorder="0" applyAlignment="0" applyProtection="0">
      <alignment vertical="center"/>
    </xf>
    <xf numFmtId="0" fontId="11" fillId="15" borderId="0" applyNumberFormat="0" applyBorder="0" applyAlignment="0" applyProtection="0">
      <alignment vertical="center"/>
    </xf>
    <xf numFmtId="0" fontId="45" fillId="24" borderId="0" applyNumberFormat="0" applyBorder="0" applyAlignment="0" applyProtection="0">
      <alignment vertical="center"/>
    </xf>
    <xf numFmtId="0" fontId="46" fillId="5" borderId="0" applyNumberFormat="0" applyBorder="0" applyAlignment="0" applyProtection="0">
      <alignment vertical="center"/>
    </xf>
    <xf numFmtId="0" fontId="68" fillId="0" borderId="0" applyNumberFormat="0" applyFill="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67" fillId="20" borderId="0" applyNumberFormat="0" applyBorder="0" applyAlignment="0" applyProtection="0">
      <alignment/>
    </xf>
    <xf numFmtId="0" fontId="41" fillId="0" borderId="0">
      <alignment/>
      <protection/>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47" fillId="0" borderId="6" applyNumberFormat="0" applyFill="0" applyAlignment="0" applyProtection="0">
      <alignment vertical="center"/>
    </xf>
    <xf numFmtId="0" fontId="44" fillId="12" borderId="0" applyNumberFormat="0" applyBorder="0" applyAlignment="0" applyProtection="0">
      <alignment vertical="center"/>
    </xf>
    <xf numFmtId="0" fontId="17" fillId="0" borderId="0">
      <alignment vertical="center"/>
      <protection/>
    </xf>
    <xf numFmtId="0" fontId="45" fillId="13" borderId="0" applyNumberFormat="0" applyBorder="0" applyAlignment="0" applyProtection="0">
      <alignment vertical="center"/>
    </xf>
    <xf numFmtId="0" fontId="44" fillId="12" borderId="0" applyNumberFormat="0" applyBorder="0" applyAlignment="0" applyProtection="0">
      <alignment vertical="center"/>
    </xf>
    <xf numFmtId="186" fontId="17" fillId="0" borderId="0" applyFont="0" applyFill="0" applyBorder="0" applyAlignment="0" applyProtection="0">
      <alignment/>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11" fillId="0" borderId="0">
      <alignment vertical="center"/>
      <protection/>
    </xf>
    <xf numFmtId="0" fontId="48" fillId="12" borderId="0" applyNumberFormat="0" applyBorder="0" applyAlignment="0" applyProtection="0">
      <alignment/>
    </xf>
    <xf numFmtId="0" fontId="44" fillId="12" borderId="0" applyNumberFormat="0" applyBorder="0" applyAlignment="0" applyProtection="0">
      <alignment vertical="center"/>
    </xf>
    <xf numFmtId="0" fontId="56" fillId="7" borderId="0" applyNumberFormat="0" applyBorder="0" applyAlignment="0" applyProtection="0">
      <alignment vertical="center"/>
    </xf>
    <xf numFmtId="0" fontId="47" fillId="0" borderId="6" applyNumberFormat="0" applyFill="0" applyAlignment="0" applyProtection="0">
      <alignment vertical="center"/>
    </xf>
    <xf numFmtId="0" fontId="46" fillId="5" borderId="0" applyNumberFormat="0" applyBorder="0" applyAlignment="0" applyProtection="0">
      <alignment vertical="center"/>
    </xf>
    <xf numFmtId="0" fontId="60" fillId="5" borderId="0" applyNumberFormat="0" applyBorder="0" applyAlignment="0" applyProtection="0">
      <alignment vertical="center"/>
    </xf>
    <xf numFmtId="0" fontId="45" fillId="18" borderId="0" applyNumberFormat="0" applyBorder="0" applyAlignment="0" applyProtection="0">
      <alignment vertical="center"/>
    </xf>
    <xf numFmtId="0" fontId="50" fillId="4" borderId="0" applyNumberFormat="0" applyBorder="0" applyAlignment="0" applyProtection="0">
      <alignment vertical="center"/>
    </xf>
    <xf numFmtId="0" fontId="45" fillId="3" borderId="0" applyNumberFormat="0" applyBorder="0" applyAlignment="0" applyProtection="0">
      <alignment vertical="center"/>
    </xf>
    <xf numFmtId="0" fontId="0" fillId="5" borderId="0" applyNumberFormat="0" applyBorder="0" applyAlignment="0" applyProtection="0">
      <alignment/>
    </xf>
    <xf numFmtId="0" fontId="44" fillId="12" borderId="0" applyNumberFormat="0" applyBorder="0" applyAlignment="0" applyProtection="0">
      <alignment vertical="center"/>
    </xf>
    <xf numFmtId="0" fontId="68" fillId="0" borderId="0" applyNumberFormat="0" applyFill="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56" fillId="5" borderId="0" applyNumberFormat="0" applyBorder="0" applyAlignment="0" applyProtection="0">
      <alignment/>
    </xf>
    <xf numFmtId="38" fontId="17" fillId="0" borderId="0" applyFont="0" applyFill="0" applyBorder="0" applyAlignment="0" applyProtection="0">
      <alignment/>
    </xf>
    <xf numFmtId="0" fontId="45" fillId="17" borderId="0" applyNumberFormat="0" applyBorder="0" applyAlignment="0" applyProtection="0">
      <alignment vertical="center"/>
    </xf>
    <xf numFmtId="0" fontId="54" fillId="12" borderId="0" applyNumberFormat="0" applyBorder="0" applyAlignment="0" applyProtection="0">
      <alignment vertical="center"/>
    </xf>
    <xf numFmtId="0" fontId="67" fillId="19" borderId="0" applyNumberFormat="0" applyBorder="0" applyAlignment="0" applyProtection="0">
      <alignment/>
    </xf>
    <xf numFmtId="0" fontId="46" fillId="7" borderId="0" applyNumberFormat="0" applyBorder="0" applyAlignment="0" applyProtection="0">
      <alignment vertical="center"/>
    </xf>
    <xf numFmtId="0" fontId="49" fillId="15" borderId="0" applyNumberFormat="0" applyBorder="0" applyAlignment="0" applyProtection="0">
      <alignment vertical="center"/>
    </xf>
    <xf numFmtId="9" fontId="11" fillId="0" borderId="0" applyFont="0" applyFill="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45" fillId="21" borderId="0" applyNumberFormat="0" applyBorder="0" applyAlignment="0" applyProtection="0">
      <alignment vertical="center"/>
    </xf>
    <xf numFmtId="0" fontId="67" fillId="13" borderId="0" applyNumberFormat="0" applyBorder="0" applyAlignment="0" applyProtection="0">
      <alignment/>
    </xf>
    <xf numFmtId="0" fontId="57" fillId="6" borderId="7" applyNumberFormat="0" applyAlignment="0" applyProtection="0">
      <alignment vertical="center"/>
    </xf>
    <xf numFmtId="0" fontId="78" fillId="0" borderId="0" applyNumberFormat="0" applyFill="0" applyBorder="0" applyAlignment="0" applyProtection="0">
      <alignment vertical="center"/>
    </xf>
    <xf numFmtId="0" fontId="46" fillId="5" borderId="0" applyNumberFormat="0" applyBorder="0" applyAlignment="0" applyProtection="0">
      <alignment vertical="center"/>
    </xf>
    <xf numFmtId="0" fontId="49" fillId="15" borderId="0" applyNumberFormat="0" applyBorder="0" applyAlignment="0" applyProtection="0">
      <alignment vertical="center"/>
    </xf>
    <xf numFmtId="0" fontId="70" fillId="10"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xf>
    <xf numFmtId="0" fontId="44" fillId="12" borderId="0" applyNumberFormat="0" applyBorder="0" applyAlignment="0" applyProtection="0">
      <alignment vertical="center"/>
    </xf>
    <xf numFmtId="0" fontId="39" fillId="0" borderId="0">
      <alignment/>
      <protection/>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41" fontId="17" fillId="0" borderId="0" applyFont="0" applyFill="0" applyBorder="0" applyAlignment="0" applyProtection="0">
      <alignment/>
    </xf>
    <xf numFmtId="0" fontId="44" fillId="12" borderId="0" applyNumberFormat="0" applyBorder="0" applyAlignment="0" applyProtection="0">
      <alignment vertical="center"/>
    </xf>
    <xf numFmtId="0" fontId="17" fillId="0" borderId="0">
      <alignment vertical="center"/>
      <protection/>
    </xf>
    <xf numFmtId="0" fontId="11" fillId="5" borderId="0" applyNumberFormat="0" applyBorder="0" applyAlignment="0" applyProtection="0">
      <alignment vertical="center"/>
    </xf>
    <xf numFmtId="0" fontId="59" fillId="0" borderId="0" applyNumberFormat="0" applyFill="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17" fillId="0" borderId="0">
      <alignment vertical="center"/>
      <protection/>
    </xf>
    <xf numFmtId="0" fontId="53" fillId="15" borderId="0" applyNumberFormat="0" applyBorder="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64" fillId="0" borderId="13" applyNumberFormat="0" applyFill="0" applyAlignment="0" applyProtection="0">
      <alignment vertical="center"/>
    </xf>
    <xf numFmtId="0" fontId="45" fillId="24" borderId="0" applyNumberFormat="0" applyBorder="0" applyAlignment="0" applyProtection="0">
      <alignment vertical="center"/>
    </xf>
    <xf numFmtId="0" fontId="64" fillId="0" borderId="13" applyNumberFormat="0" applyFill="0" applyAlignment="0" applyProtection="0">
      <alignment vertical="center"/>
    </xf>
    <xf numFmtId="0" fontId="46" fillId="5" borderId="0" applyNumberFormat="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64" fillId="0" borderId="13" applyNumberFormat="0" applyFill="0" applyAlignment="0" applyProtection="0">
      <alignment vertical="center"/>
    </xf>
    <xf numFmtId="0" fontId="44" fillId="12"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49" fillId="15" borderId="0" applyNumberFormat="0" applyBorder="0" applyAlignment="0" applyProtection="0">
      <alignment vertical="center"/>
    </xf>
    <xf numFmtId="43" fontId="17" fillId="0" borderId="0" applyFont="0" applyFill="0" applyBorder="0" applyAlignment="0" applyProtection="0">
      <alignment/>
    </xf>
    <xf numFmtId="0" fontId="46" fillId="5" borderId="0" applyNumberFormat="0" applyBorder="0" applyAlignment="0" applyProtection="0">
      <alignment vertical="center"/>
    </xf>
    <xf numFmtId="0" fontId="56" fillId="7"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64" fillId="0" borderId="13" applyNumberFormat="0" applyFill="0" applyAlignment="0" applyProtection="0">
      <alignment vertical="center"/>
    </xf>
    <xf numFmtId="0" fontId="49" fillId="15" borderId="0" applyNumberFormat="0" applyBorder="0" applyAlignment="0" applyProtection="0">
      <alignment vertical="center"/>
    </xf>
    <xf numFmtId="0" fontId="44" fillId="12" borderId="0" applyNumberFormat="0" applyBorder="0" applyAlignment="0" applyProtection="0">
      <alignment vertical="center"/>
    </xf>
    <xf numFmtId="0" fontId="45" fillId="10" borderId="0" applyNumberFormat="0" applyBorder="0" applyAlignment="0" applyProtection="0">
      <alignment vertical="center"/>
    </xf>
    <xf numFmtId="0" fontId="58" fillId="0" borderId="8" applyNumberFormat="0" applyFill="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7" fillId="29" borderId="0" applyNumberFormat="0" applyFont="0" applyBorder="0" applyAlignment="0" applyProtection="0">
      <alignment/>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44" fillId="12" borderId="0" applyNumberFormat="0" applyBorder="0" applyAlignment="0" applyProtection="0">
      <alignment vertical="center"/>
    </xf>
    <xf numFmtId="0" fontId="49" fillId="15" borderId="0" applyNumberFormat="0" applyBorder="0" applyAlignment="0" applyProtection="0">
      <alignment vertical="center"/>
    </xf>
    <xf numFmtId="0" fontId="64" fillId="0" borderId="13" applyNumberFormat="0" applyFill="0" applyAlignment="0" applyProtection="0">
      <alignment vertical="center"/>
    </xf>
    <xf numFmtId="0" fontId="44" fillId="12" borderId="0" applyNumberFormat="0" applyBorder="0" applyAlignment="0" applyProtection="0">
      <alignment vertical="center"/>
    </xf>
    <xf numFmtId="0" fontId="47" fillId="0" borderId="6" applyNumberFormat="0" applyFill="0" applyAlignment="0" applyProtection="0">
      <alignment vertical="center"/>
    </xf>
    <xf numFmtId="0" fontId="46" fillId="5" borderId="0" applyNumberFormat="0" applyBorder="0" applyAlignment="0" applyProtection="0">
      <alignment vertical="center"/>
    </xf>
    <xf numFmtId="0" fontId="48" fillId="12" borderId="0" applyNumberFormat="0" applyBorder="0" applyAlignment="0" applyProtection="0">
      <alignment/>
    </xf>
    <xf numFmtId="0" fontId="55" fillId="9" borderId="1" applyNumberFormat="0" applyAlignment="0" applyProtection="0">
      <alignment vertical="center"/>
    </xf>
    <xf numFmtId="0" fontId="45" fillId="13" borderId="0" applyNumberFormat="0" applyBorder="0" applyAlignment="0" applyProtection="0">
      <alignment vertical="center"/>
    </xf>
    <xf numFmtId="0" fontId="44" fillId="15" borderId="0" applyNumberFormat="0" applyBorder="0" applyAlignment="0" applyProtection="0">
      <alignment vertical="center"/>
    </xf>
    <xf numFmtId="0" fontId="57" fillId="6" borderId="7" applyNumberFormat="0" applyAlignment="0" applyProtection="0">
      <alignment vertical="center"/>
    </xf>
    <xf numFmtId="0" fontId="45" fillId="19" borderId="0" applyNumberFormat="0" applyBorder="0" applyAlignment="0" applyProtection="0">
      <alignment vertical="center"/>
    </xf>
    <xf numFmtId="0" fontId="44" fillId="12" borderId="0" applyNumberFormat="0" applyBorder="0" applyAlignment="0" applyProtection="0">
      <alignment vertical="center"/>
    </xf>
    <xf numFmtId="0" fontId="49" fillId="12" borderId="0" applyNumberFormat="0" applyBorder="0" applyAlignment="0" applyProtection="0">
      <alignment vertical="center"/>
    </xf>
    <xf numFmtId="0" fontId="46" fillId="5" borderId="0" applyNumberFormat="0" applyBorder="0" applyAlignment="0" applyProtection="0">
      <alignment vertical="center"/>
    </xf>
    <xf numFmtId="0" fontId="64" fillId="0" borderId="13" applyNumberFormat="0" applyFill="0" applyAlignment="0" applyProtection="0">
      <alignment vertical="center"/>
    </xf>
    <xf numFmtId="0" fontId="56" fillId="5" borderId="0" applyNumberFormat="0" applyBorder="0" applyAlignment="0" applyProtection="0">
      <alignment/>
    </xf>
    <xf numFmtId="0" fontId="17" fillId="8" borderId="2" applyNumberFormat="0" applyFont="0" applyAlignment="0" applyProtection="0">
      <alignment vertical="center"/>
    </xf>
    <xf numFmtId="0" fontId="53" fillId="12" borderId="0" applyNumberFormat="0" applyBorder="0" applyAlignment="0" applyProtection="0">
      <alignment vertical="center"/>
    </xf>
    <xf numFmtId="0" fontId="45" fillId="24"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41" fontId="17" fillId="0" borderId="0" applyFont="0" applyFill="0" applyBorder="0" applyAlignment="0" applyProtection="0">
      <alignment vertical="center"/>
    </xf>
    <xf numFmtId="0" fontId="11" fillId="15" borderId="0" applyNumberFormat="0" applyBorder="0" applyAlignment="0" applyProtection="0">
      <alignment vertical="center"/>
    </xf>
    <xf numFmtId="0" fontId="44" fillId="12" borderId="0" applyNumberFormat="0" applyBorder="0" applyAlignment="0" applyProtection="0">
      <alignment vertical="center"/>
    </xf>
    <xf numFmtId="0" fontId="63" fillId="19" borderId="0" applyNumberFormat="0" applyBorder="0" applyAlignment="0" applyProtection="0">
      <alignment vertical="center"/>
    </xf>
    <xf numFmtId="0" fontId="53" fillId="15" borderId="0" applyNumberFormat="0" applyBorder="0" applyAlignment="0" applyProtection="0">
      <alignment vertical="center"/>
    </xf>
    <xf numFmtId="0" fontId="47" fillId="0" borderId="0" applyNumberFormat="0" applyFill="0" applyBorder="0" applyAlignment="0" applyProtection="0">
      <alignment vertical="center"/>
    </xf>
    <xf numFmtId="0" fontId="11" fillId="0" borderId="0">
      <alignment vertical="center"/>
      <protection/>
    </xf>
    <xf numFmtId="0" fontId="17" fillId="0" borderId="0">
      <alignment vertical="center"/>
      <protection/>
    </xf>
    <xf numFmtId="0" fontId="45" fillId="13" borderId="0" applyNumberFormat="0" applyBorder="0" applyAlignment="0" applyProtection="0">
      <alignment vertical="center"/>
    </xf>
    <xf numFmtId="0" fontId="11" fillId="0" borderId="0">
      <alignment vertical="center"/>
      <protection/>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78" fillId="0" borderId="0" applyNumberFormat="0" applyFill="0" applyBorder="0" applyAlignment="0" applyProtection="0">
      <alignment vertical="center"/>
    </xf>
    <xf numFmtId="0" fontId="17" fillId="0" borderId="0">
      <alignment/>
      <protection/>
    </xf>
    <xf numFmtId="0" fontId="45" fillId="19" borderId="0" applyNumberFormat="0" applyBorder="0" applyAlignment="0" applyProtection="0">
      <alignment vertical="center"/>
    </xf>
    <xf numFmtId="0" fontId="17" fillId="0" borderId="0">
      <alignment/>
      <protection/>
    </xf>
    <xf numFmtId="0" fontId="44" fillId="12" borderId="0" applyNumberFormat="0" applyBorder="0" applyAlignment="0" applyProtection="0">
      <alignment vertical="center"/>
    </xf>
    <xf numFmtId="0" fontId="56" fillId="5" borderId="0" applyNumberFormat="0" applyBorder="0" applyAlignment="0" applyProtection="0">
      <alignment/>
    </xf>
    <xf numFmtId="0" fontId="91" fillId="0" borderId="14" applyNumberFormat="0" applyFill="0" applyProtection="0">
      <alignment horizontal="center"/>
    </xf>
    <xf numFmtId="0" fontId="67" fillId="20" borderId="0" applyNumberFormat="0" applyBorder="0" applyAlignment="0" applyProtection="0">
      <alignment/>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5" fillId="19" borderId="0" applyNumberFormat="0" applyBorder="0" applyAlignment="0" applyProtection="0">
      <alignment vertical="center"/>
    </xf>
    <xf numFmtId="0" fontId="50" fillId="4" borderId="0" applyNumberFormat="0" applyBorder="0" applyAlignment="0" applyProtection="0">
      <alignment vertical="center"/>
    </xf>
    <xf numFmtId="0" fontId="17" fillId="0" borderId="0">
      <alignment vertical="center"/>
      <protection/>
    </xf>
    <xf numFmtId="0" fontId="46" fillId="5" borderId="0" applyNumberFormat="0" applyBorder="0" applyAlignment="0" applyProtection="0">
      <alignment vertical="center"/>
    </xf>
    <xf numFmtId="0" fontId="11" fillId="7"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5" fillId="2" borderId="0" applyNumberFormat="0" applyBorder="0" applyAlignment="0" applyProtection="0">
      <alignment vertical="center"/>
    </xf>
    <xf numFmtId="0" fontId="47" fillId="0" borderId="6" applyNumberFormat="0" applyFill="0" applyAlignment="0" applyProtection="0">
      <alignment vertical="center"/>
    </xf>
    <xf numFmtId="0" fontId="53" fillId="15" borderId="0" applyNumberFormat="0" applyBorder="0" applyAlignment="0" applyProtection="0">
      <alignment vertical="center"/>
    </xf>
    <xf numFmtId="0" fontId="11" fillId="15" borderId="0" applyNumberFormat="0" applyBorder="0" applyAlignment="0" applyProtection="0">
      <alignment vertical="center"/>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8" fillId="12" borderId="0" applyNumberFormat="0" applyBorder="0" applyAlignment="0" applyProtection="0">
      <alignment/>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17" fillId="8" borderId="2" applyNumberFormat="0" applyFont="0" applyAlignment="0" applyProtection="0">
      <alignment vertical="center"/>
    </xf>
    <xf numFmtId="0" fontId="46" fillId="5" borderId="0" applyNumberFormat="0" applyBorder="0" applyAlignment="0" applyProtection="0">
      <alignment vertical="center"/>
    </xf>
    <xf numFmtId="0" fontId="62" fillId="0" borderId="0">
      <alignment/>
      <protection/>
    </xf>
    <xf numFmtId="0" fontId="11" fillId="16" borderId="0" applyNumberFormat="0" applyBorder="0" applyAlignment="0" applyProtection="0">
      <alignment vertical="center"/>
    </xf>
    <xf numFmtId="0" fontId="45" fillId="10"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44" fillId="12" borderId="0" applyNumberFormat="0" applyBorder="0" applyAlignment="0" applyProtection="0">
      <alignment vertical="center"/>
    </xf>
    <xf numFmtId="0" fontId="64" fillId="0" borderId="13" applyNumberFormat="0" applyFill="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63" fillId="2" borderId="0" applyNumberFormat="0" applyBorder="0" applyAlignment="0" applyProtection="0">
      <alignment vertical="center"/>
    </xf>
    <xf numFmtId="0" fontId="54" fillId="12" borderId="0" applyNumberFormat="0" applyBorder="0" applyAlignment="0" applyProtection="0">
      <alignment vertical="center"/>
    </xf>
    <xf numFmtId="184" fontId="1" fillId="0" borderId="5">
      <alignment vertical="center"/>
      <protection locked="0"/>
    </xf>
    <xf numFmtId="0" fontId="56" fillId="7" borderId="0" applyNumberFormat="0" applyBorder="0" applyAlignment="0" applyProtection="0">
      <alignment vertical="center"/>
    </xf>
    <xf numFmtId="0" fontId="44" fillId="12"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51" fillId="7" borderId="0" applyNumberFormat="0" applyBorder="0" applyAlignment="0" applyProtection="0">
      <alignment vertical="center"/>
    </xf>
    <xf numFmtId="0" fontId="56" fillId="5" borderId="0" applyNumberFormat="0" applyBorder="0" applyAlignment="0" applyProtection="0">
      <alignment vertical="center"/>
    </xf>
    <xf numFmtId="0" fontId="46" fillId="5" borderId="0" applyNumberFormat="0" applyBorder="0" applyAlignment="0" applyProtection="0">
      <alignment vertical="center"/>
    </xf>
    <xf numFmtId="0" fontId="64" fillId="0" borderId="13" applyNumberFormat="0" applyFill="0" applyAlignment="0" applyProtection="0">
      <alignment vertical="center"/>
    </xf>
    <xf numFmtId="0" fontId="49" fillId="12" borderId="0" applyNumberFormat="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3" fontId="73" fillId="0" borderId="0" applyFont="0" applyFill="0" applyBorder="0" applyAlignment="0" applyProtection="0">
      <alignment/>
    </xf>
    <xf numFmtId="0" fontId="45" fillId="10"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6" fillId="5" borderId="0" applyNumberFormat="0" applyBorder="0" applyAlignment="0" applyProtection="0">
      <alignment vertical="center"/>
    </xf>
    <xf numFmtId="0" fontId="51" fillId="7" borderId="0" applyNumberFormat="0" applyBorder="0" applyAlignment="0" applyProtection="0">
      <alignment vertical="center"/>
    </xf>
    <xf numFmtId="0" fontId="59" fillId="0" borderId="0" applyNumberFormat="0" applyFill="0" applyBorder="0" applyAlignment="0" applyProtection="0">
      <alignment vertical="center"/>
    </xf>
    <xf numFmtId="0" fontId="44" fillId="12" borderId="0" applyNumberFormat="0" applyBorder="0" applyAlignment="0" applyProtection="0">
      <alignment vertical="center"/>
    </xf>
    <xf numFmtId="0" fontId="49" fillId="12" borderId="0" applyNumberFormat="0" applyBorder="0" applyAlignment="0" applyProtection="0">
      <alignment vertical="center"/>
    </xf>
    <xf numFmtId="0" fontId="75" fillId="6" borderId="1" applyNumberFormat="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11" fillId="9" borderId="0" applyNumberFormat="0" applyBorder="0" applyAlignment="0" applyProtection="0">
      <alignment vertical="center"/>
    </xf>
    <xf numFmtId="0" fontId="52" fillId="20" borderId="10" applyNumberFormat="0" applyAlignment="0" applyProtection="0">
      <alignment vertical="center"/>
    </xf>
    <xf numFmtId="0" fontId="57" fillId="6" borderId="7" applyNumberFormat="0" applyAlignment="0" applyProtection="0">
      <alignment vertical="center"/>
    </xf>
    <xf numFmtId="0" fontId="44" fillId="12" borderId="0" applyNumberFormat="0" applyBorder="0" applyAlignment="0" applyProtection="0">
      <alignment vertical="center"/>
    </xf>
    <xf numFmtId="0" fontId="50" fillId="4" borderId="0" applyNumberFormat="0" applyBorder="0" applyAlignment="0" applyProtection="0">
      <alignment vertical="center"/>
    </xf>
    <xf numFmtId="0" fontId="95" fillId="0" borderId="4" applyNumberFormat="0" applyFill="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56" fillId="5" borderId="0" applyNumberFormat="0" applyBorder="0" applyAlignment="0" applyProtection="0">
      <alignment/>
    </xf>
    <xf numFmtId="0" fontId="11" fillId="11" borderId="0" applyNumberFormat="0" applyBorder="0" applyAlignment="0" applyProtection="0">
      <alignment vertical="center"/>
    </xf>
    <xf numFmtId="0" fontId="45" fillId="2" borderId="0" applyNumberFormat="0" applyBorder="0" applyAlignment="0" applyProtection="0">
      <alignment vertical="center"/>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41" fontId="17" fillId="0" borderId="0" applyFont="0" applyFill="0" applyBorder="0" applyAlignment="0" applyProtection="0">
      <alignment/>
    </xf>
    <xf numFmtId="0" fontId="44" fillId="12" borderId="0" applyNumberFormat="0" applyBorder="0" applyAlignment="0" applyProtection="0">
      <alignment vertical="center"/>
    </xf>
    <xf numFmtId="0" fontId="45" fillId="19" borderId="0" applyNumberFormat="0" applyBorder="0" applyAlignment="0" applyProtection="0">
      <alignment vertical="center"/>
    </xf>
    <xf numFmtId="0" fontId="44" fillId="12" borderId="0" applyNumberFormat="0" applyBorder="0" applyAlignment="0" applyProtection="0">
      <alignment vertical="center"/>
    </xf>
    <xf numFmtId="0" fontId="45" fillId="18"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52" fillId="20" borderId="10" applyNumberFormat="0" applyAlignment="0" applyProtection="0">
      <alignment vertical="center"/>
    </xf>
    <xf numFmtId="0" fontId="100" fillId="0" borderId="0" applyNumberFormat="0" applyFill="0" applyBorder="0" applyAlignment="0" applyProtection="0">
      <alignment/>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9" fillId="12" borderId="0" applyNumberFormat="0" applyBorder="0" applyAlignment="0" applyProtection="0">
      <alignment vertical="center"/>
    </xf>
    <xf numFmtId="0" fontId="46" fillId="5" borderId="0" applyNumberFormat="0" applyBorder="0" applyAlignment="0" applyProtection="0">
      <alignment vertical="center"/>
    </xf>
    <xf numFmtId="0" fontId="17" fillId="0" borderId="0">
      <alignment/>
      <protection/>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88" fillId="0" borderId="0">
      <alignment/>
      <protection/>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9" fillId="15" borderId="0" applyNumberFormat="0" applyBorder="0" applyAlignment="0" applyProtection="0">
      <alignment vertical="center"/>
    </xf>
    <xf numFmtId="0" fontId="45" fillId="24" borderId="0" applyNumberFormat="0" applyBorder="0" applyAlignment="0" applyProtection="0">
      <alignment vertical="center"/>
    </xf>
    <xf numFmtId="0" fontId="45" fillId="18" borderId="0" applyNumberFormat="0" applyBorder="0" applyAlignment="0" applyProtection="0">
      <alignment vertical="center"/>
    </xf>
    <xf numFmtId="0" fontId="57" fillId="6" borderId="7" applyNumberFormat="0" applyAlignment="0" applyProtection="0">
      <alignment vertical="center"/>
    </xf>
    <xf numFmtId="0" fontId="46" fillId="5" borderId="0" applyNumberFormat="0" applyBorder="0" applyAlignment="0" applyProtection="0">
      <alignment vertical="center"/>
    </xf>
    <xf numFmtId="0" fontId="60" fillId="5" borderId="0" applyNumberFormat="0" applyBorder="0" applyAlignment="0" applyProtection="0">
      <alignment vertical="center"/>
    </xf>
    <xf numFmtId="0" fontId="75" fillId="6" borderId="1" applyNumberFormat="0" applyAlignment="0" applyProtection="0">
      <alignment vertical="center"/>
    </xf>
    <xf numFmtId="0" fontId="11" fillId="1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3" fillId="12" borderId="0" applyNumberFormat="0" applyBorder="0" applyAlignment="0" applyProtection="0">
      <alignment vertical="center"/>
    </xf>
    <xf numFmtId="0" fontId="47" fillId="0" borderId="6" applyNumberFormat="0" applyFill="0" applyAlignment="0" applyProtection="0">
      <alignment vertical="center"/>
    </xf>
    <xf numFmtId="0" fontId="52" fillId="20" borderId="10" applyNumberFormat="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7" fillId="0" borderId="0">
      <alignment/>
      <protection/>
    </xf>
    <xf numFmtId="0" fontId="38" fillId="0" borderId="3" applyNumberFormat="0" applyFill="0" applyAlignment="0" applyProtection="0">
      <alignment vertical="center"/>
    </xf>
    <xf numFmtId="0" fontId="46" fillId="5" borderId="0" applyNumberFormat="0" applyBorder="0" applyAlignment="0" applyProtection="0">
      <alignment vertical="center"/>
    </xf>
    <xf numFmtId="0" fontId="11" fillId="16" borderId="0" applyNumberFormat="0" applyBorder="0" applyAlignment="0" applyProtection="0">
      <alignment vertical="center"/>
    </xf>
    <xf numFmtId="0" fontId="44" fillId="15" borderId="0" applyNumberFormat="0" applyBorder="0" applyAlignment="0" applyProtection="0">
      <alignment vertical="center"/>
    </xf>
    <xf numFmtId="0" fontId="60" fillId="5" borderId="0" applyNumberFormat="0" applyBorder="0" applyAlignment="0" applyProtection="0">
      <alignment vertical="center"/>
    </xf>
    <xf numFmtId="0" fontId="60" fillId="5" borderId="0" applyNumberFormat="0" applyBorder="0" applyAlignment="0" applyProtection="0">
      <alignment vertical="center"/>
    </xf>
    <xf numFmtId="0" fontId="70" fillId="15" borderId="0" applyNumberFormat="0" applyBorder="0" applyAlignment="0" applyProtection="0">
      <alignment vertical="center"/>
    </xf>
    <xf numFmtId="0" fontId="44" fillId="15" borderId="0" applyNumberFormat="0" applyBorder="0" applyAlignment="0" applyProtection="0">
      <alignment vertical="center"/>
    </xf>
    <xf numFmtId="0" fontId="51" fillId="7" borderId="0" applyNumberFormat="0" applyBorder="0" applyAlignment="0" applyProtection="0">
      <alignment vertical="center"/>
    </xf>
    <xf numFmtId="0" fontId="11" fillId="8" borderId="2" applyNumberFormat="0" applyFont="0" applyAlignment="0" applyProtection="0">
      <alignment vertical="center"/>
    </xf>
    <xf numFmtId="0" fontId="44" fillId="12" borderId="0" applyNumberFormat="0" applyBorder="0" applyAlignment="0" applyProtection="0">
      <alignment vertical="center"/>
    </xf>
    <xf numFmtId="0" fontId="5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7" fillId="6" borderId="7" applyNumberFormat="0" applyAlignment="0" applyProtection="0">
      <alignment vertical="center"/>
    </xf>
    <xf numFmtId="0" fontId="64" fillId="0" borderId="13" applyNumberFormat="0" applyFill="0" applyAlignment="0" applyProtection="0">
      <alignment vertical="center"/>
    </xf>
    <xf numFmtId="0" fontId="17" fillId="0" borderId="0">
      <alignment/>
      <protection/>
    </xf>
    <xf numFmtId="0" fontId="11" fillId="5" borderId="0" applyNumberFormat="0" applyBorder="0" applyAlignment="0" applyProtection="0">
      <alignment vertical="center"/>
    </xf>
    <xf numFmtId="0" fontId="56" fillId="7" borderId="0" applyNumberFormat="0" applyBorder="0" applyAlignment="0" applyProtection="0">
      <alignment vertical="center"/>
    </xf>
    <xf numFmtId="0" fontId="11"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10" borderId="0" applyNumberFormat="0" applyBorder="0" applyAlignment="0" applyProtection="0">
      <alignment vertical="center"/>
    </xf>
    <xf numFmtId="0" fontId="56" fillId="5" borderId="0" applyNumberFormat="0" applyBorder="0" applyAlignment="0" applyProtection="0">
      <alignment vertical="center"/>
    </xf>
    <xf numFmtId="0" fontId="46" fillId="5" borderId="0" applyNumberFormat="0" applyBorder="0" applyAlignment="0" applyProtection="0">
      <alignment vertical="center"/>
    </xf>
    <xf numFmtId="0" fontId="51" fillId="5" borderId="0" applyNumberFormat="0" applyBorder="0" applyAlignment="0" applyProtection="0">
      <alignment vertical="center"/>
    </xf>
    <xf numFmtId="0" fontId="49" fillId="1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7" fillId="0" borderId="6" applyNumberFormat="0" applyFill="0" applyAlignment="0" applyProtection="0">
      <alignment vertical="center"/>
    </xf>
    <xf numFmtId="0" fontId="52" fillId="20" borderId="10" applyNumberFormat="0" applyAlignment="0" applyProtection="0">
      <alignment vertical="center"/>
    </xf>
    <xf numFmtId="0" fontId="57" fillId="6" borderId="7" applyNumberFormat="0" applyAlignment="0" applyProtection="0">
      <alignment vertical="center"/>
    </xf>
    <xf numFmtId="0" fontId="17" fillId="0" borderId="0">
      <alignment vertical="center"/>
      <protection/>
    </xf>
    <xf numFmtId="0" fontId="65" fillId="0" borderId="4" applyNumberFormat="0" applyFill="0" applyAlignment="0" applyProtection="0">
      <alignment vertical="center"/>
    </xf>
    <xf numFmtId="0" fontId="45" fillId="13" borderId="0" applyNumberFormat="0" applyBorder="0" applyAlignment="0" applyProtection="0">
      <alignment vertical="center"/>
    </xf>
    <xf numFmtId="0" fontId="49"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9"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5" fillId="17" borderId="0" applyNumberFormat="0" applyBorder="0" applyAlignment="0" applyProtection="0">
      <alignment vertical="center"/>
    </xf>
    <xf numFmtId="44" fontId="17" fillId="0" borderId="0" applyFont="0" applyFill="0" applyBorder="0" applyAlignment="0" applyProtection="0">
      <alignment vertical="center"/>
    </xf>
    <xf numFmtId="0" fontId="49" fillId="15" borderId="0" applyNumberFormat="0" applyBorder="0" applyAlignment="0" applyProtection="0">
      <alignment vertical="center"/>
    </xf>
    <xf numFmtId="0" fontId="45" fillId="10" borderId="0" applyNumberFormat="0" applyBorder="0" applyAlignment="0" applyProtection="0">
      <alignment vertical="center"/>
    </xf>
    <xf numFmtId="0" fontId="70" fillId="2" borderId="0" applyNumberFormat="0" applyBorder="0" applyAlignment="0" applyProtection="0">
      <alignment vertical="center"/>
    </xf>
    <xf numFmtId="0" fontId="57" fillId="6" borderId="7" applyNumberFormat="0" applyAlignment="0" applyProtection="0">
      <alignment vertical="center"/>
    </xf>
    <xf numFmtId="0" fontId="64" fillId="0" borderId="13" applyNumberFormat="0" applyFill="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xf>
    <xf numFmtId="43" fontId="17" fillId="0" borderId="0" applyFont="0" applyFill="0" applyBorder="0" applyAlignment="0" applyProtection="0">
      <alignment/>
    </xf>
    <xf numFmtId="0" fontId="38" fillId="0" borderId="3" applyNumberFormat="0" applyFill="0" applyAlignment="0" applyProtection="0">
      <alignment vertical="center"/>
    </xf>
    <xf numFmtId="0" fontId="45" fillId="2" borderId="0" applyNumberFormat="0" applyBorder="0" applyAlignment="0" applyProtection="0">
      <alignment vertical="center"/>
    </xf>
    <xf numFmtId="0" fontId="63" fillId="23"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8" fillId="12" borderId="0" applyNumberFormat="0" applyBorder="0" applyAlignment="0" applyProtection="0">
      <alignment/>
    </xf>
    <xf numFmtId="0" fontId="44" fillId="15" borderId="0" applyNumberFormat="0" applyBorder="0" applyAlignment="0" applyProtection="0">
      <alignment vertical="center"/>
    </xf>
    <xf numFmtId="0" fontId="47" fillId="0" borderId="0" applyNumberFormat="0" applyFill="0" applyBorder="0" applyAlignment="0" applyProtection="0">
      <alignment vertical="center"/>
    </xf>
    <xf numFmtId="0" fontId="46" fillId="5" borderId="0" applyNumberFormat="0" applyBorder="0" applyAlignment="0" applyProtection="0">
      <alignment vertical="center"/>
    </xf>
    <xf numFmtId="0" fontId="11" fillId="8" borderId="2" applyNumberFormat="0" applyFon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6" fillId="5" borderId="0" applyNumberFormat="0" applyBorder="0" applyAlignment="0" applyProtection="0">
      <alignment vertical="center"/>
    </xf>
    <xf numFmtId="0" fontId="54" fillId="12" borderId="0" applyNumberFormat="0" applyBorder="0" applyAlignment="0" applyProtection="0">
      <alignment vertical="center"/>
    </xf>
    <xf numFmtId="43" fontId="17" fillId="0" borderId="0" applyFont="0" applyFill="0" applyBorder="0" applyAlignment="0" applyProtection="0">
      <alignment vertical="center"/>
    </xf>
    <xf numFmtId="0" fontId="56" fillId="5" borderId="0" applyNumberFormat="0" applyBorder="0" applyAlignment="0" applyProtection="0">
      <alignment vertical="center"/>
    </xf>
    <xf numFmtId="0" fontId="47" fillId="0" borderId="0" applyNumberFormat="0" applyFill="0" applyBorder="0" applyAlignment="0" applyProtection="0">
      <alignment vertical="center"/>
    </xf>
    <xf numFmtId="0" fontId="44" fillId="12" borderId="0" applyNumberFormat="0" applyBorder="0" applyAlignment="0" applyProtection="0">
      <alignment vertical="center"/>
    </xf>
    <xf numFmtId="43" fontId="17" fillId="0" borderId="0" applyFont="0" applyFill="0" applyBorder="0" applyAlignment="0" applyProtection="0">
      <alignment vertical="center"/>
    </xf>
    <xf numFmtId="0" fontId="47" fillId="0" borderId="0" applyNumberFormat="0" applyFill="0" applyBorder="0" applyAlignment="0" applyProtection="0">
      <alignment vertical="center"/>
    </xf>
    <xf numFmtId="0" fontId="11" fillId="5" borderId="0" applyNumberFormat="0" applyBorder="0" applyAlignment="0" applyProtection="0">
      <alignment vertical="center"/>
    </xf>
    <xf numFmtId="0" fontId="44" fillId="12" borderId="0" applyNumberFormat="0" applyBorder="0" applyAlignment="0" applyProtection="0">
      <alignment vertical="center"/>
    </xf>
    <xf numFmtId="0" fontId="47" fillId="0" borderId="6" applyNumberFormat="0" applyFill="0" applyAlignment="0" applyProtection="0">
      <alignment vertical="center"/>
    </xf>
    <xf numFmtId="0" fontId="11" fillId="2"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7" fillId="0" borderId="0" applyNumberFormat="0" applyFill="0" applyBorder="0" applyAlignment="0" applyProtection="0">
      <alignment vertical="center"/>
    </xf>
    <xf numFmtId="0" fontId="44" fillId="12" borderId="0" applyNumberFormat="0" applyBorder="0" applyAlignment="0" applyProtection="0">
      <alignment vertical="center"/>
    </xf>
    <xf numFmtId="43" fontId="17" fillId="0" borderId="0" applyFont="0" applyFill="0" applyBorder="0" applyAlignment="0" applyProtection="0">
      <alignment/>
    </xf>
    <xf numFmtId="0" fontId="64" fillId="0" borderId="13" applyNumberFormat="0" applyFill="0" applyAlignment="0" applyProtection="0">
      <alignment vertical="center"/>
    </xf>
    <xf numFmtId="0" fontId="56" fillId="5" borderId="0" applyNumberFormat="0" applyBorder="0" applyAlignment="0" applyProtection="0">
      <alignment/>
    </xf>
    <xf numFmtId="0" fontId="52" fillId="20" borderId="10" applyNumberFormat="0" applyAlignment="0" applyProtection="0">
      <alignment vertical="center"/>
    </xf>
    <xf numFmtId="0" fontId="45" fillId="23" borderId="0" applyNumberFormat="0" applyBorder="0" applyAlignment="0" applyProtection="0">
      <alignment vertical="center"/>
    </xf>
    <xf numFmtId="0" fontId="74" fillId="6" borderId="7" applyNumberFormat="0" applyAlignment="0" applyProtection="0">
      <alignment vertical="center"/>
    </xf>
    <xf numFmtId="0" fontId="11"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5" fillId="24" borderId="0" applyNumberFormat="0" applyBorder="0" applyAlignment="0" applyProtection="0">
      <alignment vertical="center"/>
    </xf>
    <xf numFmtId="0" fontId="46" fillId="5" borderId="0" applyNumberFormat="0" applyBorder="0" applyAlignment="0" applyProtection="0">
      <alignment vertical="center"/>
    </xf>
    <xf numFmtId="0" fontId="89" fillId="12" borderId="0" applyNumberFormat="0" applyBorder="0" applyAlignment="0" applyProtection="0">
      <alignment vertical="center"/>
    </xf>
    <xf numFmtId="0" fontId="47" fillId="0" borderId="0" applyNumberFormat="0" applyFill="0" applyBorder="0" applyAlignment="0" applyProtection="0">
      <alignment vertical="center"/>
    </xf>
    <xf numFmtId="0" fontId="55" fillId="9" borderId="1"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9" fillId="0" borderId="0" applyNumberFormat="0" applyFill="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xf>
    <xf numFmtId="0" fontId="45" fillId="17" borderId="0" applyNumberFormat="0" applyBorder="0" applyAlignment="0" applyProtection="0">
      <alignment vertical="center"/>
    </xf>
    <xf numFmtId="0" fontId="44" fillId="15" borderId="0" applyNumberFormat="0" applyBorder="0" applyAlignment="0" applyProtection="0">
      <alignment vertical="center"/>
    </xf>
    <xf numFmtId="0" fontId="17" fillId="0" borderId="0">
      <alignment vertical="center"/>
      <protection/>
    </xf>
    <xf numFmtId="0" fontId="11" fillId="9" borderId="0" applyNumberFormat="0" applyBorder="0" applyAlignment="0" applyProtection="0">
      <alignment vertical="center"/>
    </xf>
    <xf numFmtId="0" fontId="45" fillId="13" borderId="0" applyNumberFormat="0" applyBorder="0" applyAlignment="0" applyProtection="0">
      <alignment vertical="center"/>
    </xf>
    <xf numFmtId="0" fontId="46" fillId="7" borderId="0" applyNumberFormat="0" applyBorder="0" applyAlignment="0" applyProtection="0">
      <alignment vertical="center"/>
    </xf>
    <xf numFmtId="0" fontId="17" fillId="8" borderId="2" applyNumberFormat="0" applyFont="0" applyAlignment="0" applyProtection="0">
      <alignment vertical="center"/>
    </xf>
    <xf numFmtId="0" fontId="55" fillId="9" borderId="1" applyNumberFormat="0" applyAlignment="0" applyProtection="0">
      <alignment vertical="center"/>
    </xf>
    <xf numFmtId="0" fontId="53" fillId="15" borderId="0" applyNumberFormat="0" applyBorder="0" applyAlignment="0" applyProtection="0">
      <alignment vertical="center"/>
    </xf>
    <xf numFmtId="0" fontId="48" fillId="12" borderId="0" applyNumberFormat="0" applyBorder="0" applyAlignment="0" applyProtection="0">
      <alignment/>
    </xf>
    <xf numFmtId="0" fontId="17" fillId="8" borderId="2" applyNumberFormat="0" applyFont="0" applyAlignment="0" applyProtection="0">
      <alignment vertical="center"/>
    </xf>
    <xf numFmtId="0" fontId="44" fillId="12" borderId="0" applyNumberFormat="0" applyBorder="0" applyAlignment="0" applyProtection="0">
      <alignment vertical="center"/>
    </xf>
    <xf numFmtId="0" fontId="11" fillId="2" borderId="0" applyNumberFormat="0" applyBorder="0" applyAlignment="0" applyProtection="0">
      <alignment vertical="center"/>
    </xf>
    <xf numFmtId="0" fontId="46" fillId="5" borderId="0" applyNumberFormat="0" applyBorder="0" applyAlignment="0" applyProtection="0">
      <alignment vertical="center"/>
    </xf>
    <xf numFmtId="0" fontId="51" fillId="7" borderId="0" applyNumberFormat="0" applyBorder="0" applyAlignment="0" applyProtection="0">
      <alignment vertical="center"/>
    </xf>
    <xf numFmtId="43" fontId="17" fillId="0" borderId="0" applyFont="0" applyFill="0" applyBorder="0" applyAlignment="0" applyProtection="0">
      <alignment/>
    </xf>
    <xf numFmtId="0" fontId="67" fillId="16" borderId="0" applyNumberFormat="0" applyBorder="0" applyAlignment="0" applyProtection="0">
      <alignment/>
    </xf>
    <xf numFmtId="0" fontId="46" fillId="5" borderId="0" applyNumberFormat="0" applyBorder="0" applyAlignment="0" applyProtection="0">
      <alignment vertical="center"/>
    </xf>
    <xf numFmtId="0" fontId="58" fillId="0" borderId="8" applyNumberFormat="0" applyFill="0" applyAlignment="0" applyProtection="0">
      <alignment vertical="center"/>
    </xf>
    <xf numFmtId="0" fontId="48" fillId="12" borderId="0" applyNumberFormat="0" applyBorder="0" applyAlignment="0" applyProtection="0">
      <alignment/>
    </xf>
    <xf numFmtId="0" fontId="63" fillId="21" borderId="0" applyNumberFormat="0" applyBorder="0" applyAlignment="0" applyProtection="0">
      <alignment vertical="center"/>
    </xf>
    <xf numFmtId="0" fontId="0" fillId="8" borderId="0" applyNumberFormat="0" applyBorder="0" applyAlignment="0" applyProtection="0">
      <alignment/>
    </xf>
    <xf numFmtId="0" fontId="52" fillId="20" borderId="10" applyNumberFormat="0" applyAlignment="0" applyProtection="0">
      <alignment vertical="center"/>
    </xf>
    <xf numFmtId="0" fontId="93" fillId="0" borderId="0" applyNumberFormat="0" applyFill="0" applyBorder="0" applyAlignment="0" applyProtection="0">
      <alignment vertical="top"/>
    </xf>
    <xf numFmtId="0" fontId="51" fillId="7" borderId="0" applyNumberFormat="0" applyBorder="0" applyAlignment="0" applyProtection="0">
      <alignment vertical="center"/>
    </xf>
    <xf numFmtId="0" fontId="73" fillId="29" borderId="0" applyNumberFormat="0" applyFont="0" applyBorder="0" applyAlignment="0" applyProtection="0">
      <alignment/>
    </xf>
    <xf numFmtId="0" fontId="46" fillId="5" borderId="0" applyNumberFormat="0" applyBorder="0" applyAlignment="0" applyProtection="0">
      <alignment vertical="center"/>
    </xf>
    <xf numFmtId="10" fontId="17" fillId="0" borderId="0" applyFont="0" applyFill="0" applyBorder="0" applyAlignment="0" applyProtection="0">
      <alignment/>
    </xf>
    <xf numFmtId="0" fontId="64" fillId="0" borderId="13" applyNumberFormat="0" applyFill="0" applyAlignment="0" applyProtection="0">
      <alignment vertical="center"/>
    </xf>
    <xf numFmtId="0" fontId="49" fillId="12" borderId="0" applyNumberFormat="0" applyBorder="0" applyAlignment="0" applyProtection="0">
      <alignment vertical="center"/>
    </xf>
    <xf numFmtId="0" fontId="45" fillId="13" borderId="0" applyNumberFormat="0" applyBorder="0" applyAlignment="0" applyProtection="0">
      <alignment vertical="center"/>
    </xf>
    <xf numFmtId="0" fontId="57" fillId="6" borderId="7" applyNumberFormat="0" applyAlignment="0" applyProtection="0">
      <alignment vertical="center"/>
    </xf>
    <xf numFmtId="0" fontId="46" fillId="7" borderId="0" applyNumberFormat="0" applyBorder="0" applyAlignment="0" applyProtection="0">
      <alignment vertical="center"/>
    </xf>
    <xf numFmtId="0" fontId="59" fillId="0" borderId="0" applyNumberFormat="0" applyFill="0" applyBorder="0" applyAlignment="0" applyProtection="0">
      <alignment vertical="center"/>
    </xf>
    <xf numFmtId="0" fontId="50" fillId="4" borderId="0" applyNumberFormat="0" applyBorder="0" applyAlignment="0" applyProtection="0">
      <alignment vertical="center"/>
    </xf>
    <xf numFmtId="0" fontId="64" fillId="0" borderId="13" applyNumberFormat="0" applyFill="0" applyAlignment="0" applyProtection="0">
      <alignment vertical="center"/>
    </xf>
    <xf numFmtId="0" fontId="46" fillId="5" borderId="0" applyNumberFormat="0" applyBorder="0" applyAlignment="0" applyProtection="0">
      <alignment vertical="center"/>
    </xf>
    <xf numFmtId="0" fontId="49" fillId="15" borderId="0" applyNumberFormat="0" applyBorder="0" applyAlignment="0" applyProtection="0">
      <alignment vertical="center"/>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0" fontId="47" fillId="0" borderId="0" applyNumberFormat="0" applyFill="0" applyBorder="0" applyAlignment="0" applyProtection="0">
      <alignment vertical="center"/>
    </xf>
    <xf numFmtId="0" fontId="45" fillId="3" borderId="0" applyNumberFormat="0" applyBorder="0" applyAlignment="0" applyProtection="0">
      <alignment vertical="center"/>
    </xf>
    <xf numFmtId="0" fontId="44" fillId="12" borderId="0" applyNumberFormat="0" applyBorder="0" applyAlignment="0" applyProtection="0">
      <alignment vertical="center"/>
    </xf>
    <xf numFmtId="0" fontId="50" fillId="4" borderId="0" applyNumberFormat="0" applyBorder="0" applyAlignment="0" applyProtection="0">
      <alignment vertical="center"/>
    </xf>
    <xf numFmtId="0" fontId="44" fillId="12" borderId="0" applyNumberFormat="0" applyBorder="0" applyAlignment="0" applyProtection="0">
      <alignment vertical="center"/>
    </xf>
    <xf numFmtId="0" fontId="55" fillId="9" borderId="1" applyNumberFormat="0" applyAlignment="0" applyProtection="0">
      <alignment vertical="center"/>
    </xf>
    <xf numFmtId="0" fontId="61" fillId="0" borderId="6" applyNumberFormat="0" applyFill="0" applyAlignment="0" applyProtection="0">
      <alignment vertical="center"/>
    </xf>
    <xf numFmtId="0" fontId="46" fillId="5" borderId="0" applyNumberFormat="0" applyBorder="0" applyAlignment="0" applyProtection="0">
      <alignment vertical="center"/>
    </xf>
    <xf numFmtId="0" fontId="49" fillId="15" borderId="0" applyNumberFormat="0" applyBorder="0" applyAlignment="0" applyProtection="0">
      <alignment vertical="center"/>
    </xf>
    <xf numFmtId="0" fontId="46" fillId="5" borderId="0" applyNumberFormat="0" applyBorder="0" applyAlignment="0" applyProtection="0">
      <alignment vertical="center"/>
    </xf>
    <xf numFmtId="0" fontId="48" fillId="12" borderId="0" applyNumberFormat="0" applyBorder="0" applyAlignment="0" applyProtection="0">
      <alignment/>
    </xf>
    <xf numFmtId="0" fontId="75" fillId="6" borderId="1" applyNumberFormat="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7" fillId="8" borderId="2" applyNumberFormat="0" applyFont="0" applyAlignment="0" applyProtection="0">
      <alignment vertical="center"/>
    </xf>
    <xf numFmtId="0" fontId="58" fillId="0" borderId="8" applyNumberFormat="0" applyFill="0" applyAlignment="0" applyProtection="0">
      <alignment vertical="center"/>
    </xf>
    <xf numFmtId="0" fontId="51" fillId="7" borderId="0" applyNumberFormat="0" applyBorder="0" applyAlignment="0" applyProtection="0">
      <alignment vertical="center"/>
    </xf>
    <xf numFmtId="0" fontId="58" fillId="0" borderId="8" applyNumberFormat="0" applyFill="0" applyAlignment="0" applyProtection="0">
      <alignment vertical="center"/>
    </xf>
    <xf numFmtId="0" fontId="11" fillId="8" borderId="2" applyNumberFormat="0" applyFont="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51" fillId="7" borderId="0" applyNumberFormat="0" applyBorder="0" applyAlignment="0" applyProtection="0">
      <alignment vertical="center"/>
    </xf>
    <xf numFmtId="0" fontId="56" fillId="5" borderId="0" applyNumberFormat="0" applyBorder="0" applyAlignment="0" applyProtection="0">
      <alignment vertical="center"/>
    </xf>
    <xf numFmtId="0" fontId="48" fillId="12" borderId="0" applyNumberFormat="0" applyBorder="0" applyAlignment="0" applyProtection="0">
      <alignment/>
    </xf>
    <xf numFmtId="0" fontId="44" fillId="12" borderId="0" applyNumberFormat="0" applyBorder="0" applyAlignment="0" applyProtection="0">
      <alignment vertical="center"/>
    </xf>
    <xf numFmtId="0" fontId="54"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5" fillId="24" borderId="0" applyNumberFormat="0" applyBorder="0" applyAlignment="0" applyProtection="0">
      <alignment vertical="center"/>
    </xf>
    <xf numFmtId="0" fontId="46" fillId="5" borderId="0" applyNumberFormat="0" applyBorder="0" applyAlignment="0" applyProtection="0">
      <alignment vertical="center"/>
    </xf>
    <xf numFmtId="0" fontId="45" fillId="2" borderId="0" applyNumberFormat="0" applyBorder="0" applyAlignment="0" applyProtection="0">
      <alignment vertical="center"/>
    </xf>
    <xf numFmtId="0" fontId="44" fillId="12" borderId="0" applyNumberFormat="0" applyBorder="0" applyAlignment="0" applyProtection="0">
      <alignment vertical="center"/>
    </xf>
    <xf numFmtId="0" fontId="54" fillId="12" borderId="0" applyNumberFormat="0" applyBorder="0" applyAlignment="0" applyProtection="0">
      <alignment vertical="center"/>
    </xf>
    <xf numFmtId="0" fontId="45" fillId="13" borderId="0" applyNumberFormat="0" applyBorder="0" applyAlignment="0" applyProtection="0">
      <alignment vertical="center"/>
    </xf>
    <xf numFmtId="0" fontId="11" fillId="15" borderId="0" applyNumberFormat="0" applyBorder="0" applyAlignment="0" applyProtection="0">
      <alignment vertical="center"/>
    </xf>
    <xf numFmtId="0" fontId="56" fillId="5" borderId="0" applyNumberFormat="0" applyBorder="0" applyAlignment="0" applyProtection="0">
      <alignment/>
    </xf>
    <xf numFmtId="0" fontId="75" fillId="6" borderId="1" applyNumberFormat="0" applyAlignment="0" applyProtection="0">
      <alignment vertical="center"/>
    </xf>
    <xf numFmtId="0" fontId="11" fillId="10" borderId="0" applyNumberFormat="0" applyBorder="0" applyAlignment="0" applyProtection="0">
      <alignment vertical="center"/>
    </xf>
    <xf numFmtId="0" fontId="56" fillId="5" borderId="0" applyNumberFormat="0" applyBorder="0" applyAlignment="0" applyProtection="0">
      <alignment/>
    </xf>
    <xf numFmtId="0" fontId="67" fillId="25" borderId="0" applyNumberFormat="0" applyBorder="0" applyAlignment="0" applyProtection="0">
      <alignment/>
    </xf>
    <xf numFmtId="0" fontId="67" fillId="16" borderId="0" applyNumberFormat="0" applyBorder="0" applyAlignment="0" applyProtection="0">
      <alignment/>
    </xf>
    <xf numFmtId="43" fontId="17" fillId="0" borderId="0" applyFont="0" applyFill="0" applyBorder="0" applyAlignment="0" applyProtection="0">
      <alignment vertical="center"/>
    </xf>
    <xf numFmtId="0" fontId="11" fillId="10" borderId="0" applyNumberFormat="0" applyBorder="0" applyAlignment="0" applyProtection="0">
      <alignment vertical="center"/>
    </xf>
    <xf numFmtId="0" fontId="44" fillId="15" borderId="0" applyNumberFormat="0" applyBorder="0" applyAlignment="0" applyProtection="0">
      <alignment vertical="center"/>
    </xf>
    <xf numFmtId="0" fontId="60" fillId="5"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44" fillId="15" borderId="0" applyNumberFormat="0" applyBorder="0" applyAlignment="0" applyProtection="0">
      <alignment vertical="center"/>
    </xf>
    <xf numFmtId="0" fontId="45" fillId="19" borderId="0" applyNumberFormat="0" applyBorder="0" applyAlignment="0" applyProtection="0">
      <alignment vertical="center"/>
    </xf>
    <xf numFmtId="0" fontId="47" fillId="0" borderId="6" applyNumberFormat="0" applyFill="0" applyAlignment="0" applyProtection="0">
      <alignment vertical="center"/>
    </xf>
    <xf numFmtId="0" fontId="46" fillId="5" borderId="0" applyNumberFormat="0" applyBorder="0" applyAlignment="0" applyProtection="0">
      <alignment vertical="center"/>
    </xf>
    <xf numFmtId="0" fontId="45" fillId="21" borderId="0" applyNumberFormat="0" applyBorder="0" applyAlignment="0" applyProtection="0">
      <alignment vertical="center"/>
    </xf>
    <xf numFmtId="0" fontId="47" fillId="0" borderId="6" applyNumberFormat="0" applyFill="0" applyAlignment="0" applyProtection="0">
      <alignment vertical="center"/>
    </xf>
    <xf numFmtId="0" fontId="47" fillId="0" borderId="6" applyNumberFormat="0" applyFill="0" applyAlignment="0" applyProtection="0">
      <alignment vertical="center"/>
    </xf>
    <xf numFmtId="0" fontId="11" fillId="12" borderId="0" applyNumberFormat="0" applyBorder="0" applyAlignment="0" applyProtection="0">
      <alignment vertical="center"/>
    </xf>
    <xf numFmtId="0" fontId="46" fillId="5" borderId="0" applyNumberFormat="0" applyBorder="0" applyAlignment="0" applyProtection="0">
      <alignment vertical="center"/>
    </xf>
    <xf numFmtId="0" fontId="49" fillId="15" borderId="0" applyNumberFormat="0" applyBorder="0" applyAlignment="0" applyProtection="0">
      <alignment vertical="center"/>
    </xf>
    <xf numFmtId="0" fontId="51" fillId="7"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11" fillId="2"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46" fillId="5" borderId="0" applyNumberFormat="0" applyBorder="0" applyAlignment="0" applyProtection="0">
      <alignment vertical="center"/>
    </xf>
    <xf numFmtId="0" fontId="45" fillId="17" borderId="0" applyNumberFormat="0" applyBorder="0" applyAlignment="0" applyProtection="0">
      <alignment vertical="center"/>
    </xf>
    <xf numFmtId="0" fontId="44" fillId="12" borderId="0" applyNumberFormat="0" applyBorder="0" applyAlignment="0" applyProtection="0">
      <alignment vertical="center"/>
    </xf>
    <xf numFmtId="0" fontId="49" fillId="15" borderId="0" applyNumberFormat="0" applyBorder="0" applyAlignment="0" applyProtection="0">
      <alignment vertical="center"/>
    </xf>
    <xf numFmtId="0" fontId="44" fillId="12" borderId="0" applyNumberFormat="0" applyBorder="0" applyAlignment="0" applyProtection="0">
      <alignment vertical="center"/>
    </xf>
    <xf numFmtId="0" fontId="56" fillId="5" borderId="0" applyNumberFormat="0" applyBorder="0" applyAlignment="0" applyProtection="0">
      <alignment vertical="center"/>
    </xf>
    <xf numFmtId="0" fontId="44" fillId="12" borderId="0" applyNumberFormat="0" applyBorder="0" applyAlignment="0" applyProtection="0">
      <alignment vertical="center"/>
    </xf>
    <xf numFmtId="0" fontId="11" fillId="16" borderId="0" applyNumberFormat="0" applyBorder="0" applyAlignment="0" applyProtection="0">
      <alignment vertical="center"/>
    </xf>
    <xf numFmtId="0" fontId="57" fillId="6" borderId="7" applyNumberFormat="0" applyAlignment="0" applyProtection="0">
      <alignment vertical="center"/>
    </xf>
    <xf numFmtId="0" fontId="59" fillId="0" borderId="0" applyNumberFormat="0" applyFill="0" applyBorder="0" applyAlignment="0" applyProtection="0">
      <alignment vertical="center"/>
    </xf>
    <xf numFmtId="0" fontId="45" fillId="19"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61" fillId="0" borderId="6" applyNumberFormat="0" applyFill="0" applyAlignment="0" applyProtection="0">
      <alignment vertical="center"/>
    </xf>
    <xf numFmtId="0" fontId="45" fillId="19"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1" fillId="5" borderId="0" applyNumberFormat="0" applyBorder="0" applyAlignment="0" applyProtection="0">
      <alignment vertical="center"/>
    </xf>
    <xf numFmtId="0" fontId="64" fillId="0" borderId="13" applyNumberFormat="0" applyFill="0" applyAlignment="0" applyProtection="0">
      <alignment vertical="center"/>
    </xf>
    <xf numFmtId="0" fontId="44" fillId="12" borderId="0" applyNumberFormat="0" applyBorder="0" applyAlignment="0" applyProtection="0">
      <alignment vertical="center"/>
    </xf>
    <xf numFmtId="0" fontId="17" fillId="8" borderId="2" applyNumberFormat="0" applyFont="0" applyAlignment="0" applyProtection="0">
      <alignment vertical="center"/>
    </xf>
    <xf numFmtId="49" fontId="17" fillId="0" borderId="0" applyFont="0" applyFill="0" applyBorder="0" applyAlignment="0" applyProtection="0">
      <alignment/>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38" fillId="0" borderId="3" applyNumberFormat="0" applyFill="0" applyAlignment="0" applyProtection="0">
      <alignment vertical="center"/>
    </xf>
    <xf numFmtId="0" fontId="44" fillId="12" borderId="0" applyNumberFormat="0" applyBorder="0" applyAlignment="0" applyProtection="0">
      <alignment vertical="center"/>
    </xf>
    <xf numFmtId="0" fontId="11" fillId="16" borderId="0" applyNumberFormat="0" applyBorder="0" applyAlignment="0" applyProtection="0">
      <alignment vertical="center"/>
    </xf>
    <xf numFmtId="0" fontId="44" fillId="15" borderId="0" applyNumberFormat="0" applyBorder="0" applyAlignment="0" applyProtection="0">
      <alignment vertical="center"/>
    </xf>
    <xf numFmtId="0" fontId="45" fillId="19" borderId="0" applyNumberFormat="0" applyBorder="0" applyAlignment="0" applyProtection="0">
      <alignment vertical="center"/>
    </xf>
    <xf numFmtId="0" fontId="11" fillId="5"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14"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5" fillId="18" borderId="0" applyNumberFormat="0" applyBorder="0" applyAlignment="0" applyProtection="0">
      <alignment vertical="center"/>
    </xf>
    <xf numFmtId="0" fontId="46" fillId="7" borderId="0" applyNumberFormat="0" applyBorder="0" applyAlignment="0" applyProtection="0">
      <alignment vertical="center"/>
    </xf>
    <xf numFmtId="0" fontId="90" fillId="5" borderId="0" applyNumberFormat="0" applyBorder="0" applyAlignment="0" applyProtection="0">
      <alignment vertical="center"/>
    </xf>
    <xf numFmtId="0" fontId="44" fillId="12" borderId="0" applyNumberFormat="0" applyBorder="0" applyAlignment="0" applyProtection="0">
      <alignment vertical="center"/>
    </xf>
    <xf numFmtId="0" fontId="11" fillId="14"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5" borderId="0" applyNumberFormat="0" applyBorder="0" applyAlignment="0" applyProtection="0">
      <alignment vertical="center"/>
    </xf>
    <xf numFmtId="0" fontId="17" fillId="8" borderId="2" applyNumberFormat="0" applyFont="0" applyAlignment="0" applyProtection="0">
      <alignment vertical="center"/>
    </xf>
    <xf numFmtId="0" fontId="64" fillId="0" borderId="13" applyNumberFormat="0" applyFill="0" applyAlignment="0" applyProtection="0">
      <alignment vertical="center"/>
    </xf>
    <xf numFmtId="0" fontId="56" fillId="5" borderId="0" applyNumberFormat="0" applyBorder="0" applyAlignment="0" applyProtection="0">
      <alignment/>
    </xf>
    <xf numFmtId="0" fontId="56" fillId="5" borderId="0" applyNumberFormat="0" applyBorder="0" applyAlignment="0" applyProtection="0">
      <alignment/>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0" fontId="60" fillId="5" borderId="0" applyNumberFormat="0" applyBorder="0" applyAlignment="0" applyProtection="0">
      <alignment vertical="center"/>
    </xf>
    <xf numFmtId="0" fontId="45" fillId="24" borderId="0" applyNumberFormat="0" applyBorder="0" applyAlignment="0" applyProtection="0">
      <alignment vertical="center"/>
    </xf>
    <xf numFmtId="0" fontId="11" fillId="10" borderId="0" applyNumberFormat="0" applyBorder="0" applyAlignment="0" applyProtection="0">
      <alignment vertical="center"/>
    </xf>
    <xf numFmtId="0" fontId="45" fillId="13" borderId="0" applyNumberFormat="0" applyBorder="0" applyAlignment="0" applyProtection="0">
      <alignment vertical="center"/>
    </xf>
    <xf numFmtId="0" fontId="45" fillId="21" borderId="0" applyNumberFormat="0" applyBorder="0" applyAlignment="0" applyProtection="0">
      <alignment vertical="center"/>
    </xf>
    <xf numFmtId="0" fontId="44" fillId="12" borderId="0" applyNumberFormat="0" applyBorder="0" applyAlignment="0" applyProtection="0">
      <alignment vertical="center"/>
    </xf>
    <xf numFmtId="0" fontId="11" fillId="16" borderId="0" applyNumberFormat="0" applyBorder="0" applyAlignment="0" applyProtection="0">
      <alignment vertical="center"/>
    </xf>
    <xf numFmtId="0" fontId="65" fillId="0" borderId="4" applyNumberFormat="0" applyFill="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7" fillId="0" borderId="6" applyNumberFormat="0" applyFill="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56" fillId="5" borderId="0" applyNumberFormat="0" applyBorder="0" applyAlignment="0" applyProtection="0">
      <alignment/>
    </xf>
    <xf numFmtId="0" fontId="17" fillId="0" borderId="0">
      <alignment vertical="center"/>
      <protection/>
    </xf>
    <xf numFmtId="0" fontId="46" fillId="5" borderId="0" applyNumberFormat="0" applyBorder="0" applyAlignment="0" applyProtection="0">
      <alignment vertical="center"/>
    </xf>
    <xf numFmtId="0" fontId="93" fillId="0" borderId="0" applyNumberFormat="0" applyFill="0" applyBorder="0" applyAlignment="0" applyProtection="0">
      <alignment vertical="top"/>
    </xf>
    <xf numFmtId="0" fontId="52" fillId="20" borderId="10"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9" fillId="0" borderId="0">
      <alignment/>
      <protection/>
    </xf>
    <xf numFmtId="0" fontId="45" fillId="18" borderId="0" applyNumberFormat="0" applyBorder="0" applyAlignment="0" applyProtection="0">
      <alignment vertical="center"/>
    </xf>
    <xf numFmtId="0" fontId="80" fillId="20" borderId="10" applyNumberFormat="0" applyAlignment="0" applyProtection="0">
      <alignment vertical="center"/>
    </xf>
    <xf numFmtId="0" fontId="82" fillId="22" borderId="11">
      <alignment/>
      <protection locked="0"/>
    </xf>
    <xf numFmtId="0" fontId="60" fillId="5" borderId="0" applyNumberFormat="0" applyBorder="0" applyAlignment="0" applyProtection="0">
      <alignment vertical="center"/>
    </xf>
    <xf numFmtId="0" fontId="0" fillId="6" borderId="0" applyNumberFormat="0" applyBorder="0" applyAlignment="0" applyProtection="0">
      <alignment/>
    </xf>
    <xf numFmtId="41" fontId="17" fillId="0" borderId="0" applyFont="0" applyFill="0" applyBorder="0" applyAlignment="0" applyProtection="0">
      <alignment vertical="center"/>
    </xf>
    <xf numFmtId="0" fontId="45" fillId="2" borderId="0" applyNumberFormat="0" applyBorder="0" applyAlignment="0" applyProtection="0">
      <alignment vertical="center"/>
    </xf>
    <xf numFmtId="0" fontId="56" fillId="5" borderId="0" applyNumberFormat="0" applyBorder="0" applyAlignment="0" applyProtection="0">
      <alignment vertical="center"/>
    </xf>
    <xf numFmtId="0" fontId="45" fillId="3" borderId="0" applyNumberFormat="0" applyBorder="0" applyAlignment="0" applyProtection="0">
      <alignment vertical="center"/>
    </xf>
    <xf numFmtId="0" fontId="71" fillId="0" borderId="0">
      <alignment/>
      <protection/>
    </xf>
    <xf numFmtId="0" fontId="52" fillId="20" borderId="10" applyNumberFormat="0" applyAlignment="0" applyProtection="0">
      <alignment vertical="center"/>
    </xf>
    <xf numFmtId="0" fontId="45" fillId="17"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78" fillId="0" borderId="0" applyNumberFormat="0" applyFill="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53" fillId="1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0" fillId="4"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6" fillId="7" borderId="0" applyNumberFormat="0" applyBorder="0" applyAlignment="0" applyProtection="0">
      <alignment vertical="center"/>
    </xf>
    <xf numFmtId="0" fontId="56" fillId="5" borderId="0" applyNumberFormat="0" applyBorder="0" applyAlignment="0" applyProtection="0">
      <alignment/>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56" fillId="5" borderId="0" applyNumberFormat="0" applyBorder="0" applyAlignment="0" applyProtection="0">
      <alignment vertical="center"/>
    </xf>
    <xf numFmtId="0" fontId="11" fillId="16" borderId="0" applyNumberFormat="0" applyBorder="0" applyAlignment="0" applyProtection="0">
      <alignment vertical="center"/>
    </xf>
    <xf numFmtId="0" fontId="49" fillId="12" borderId="0" applyNumberFormat="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56" fillId="7" borderId="0" applyNumberFormat="0" applyBorder="0" applyAlignment="0" applyProtection="0">
      <alignment vertical="center"/>
    </xf>
    <xf numFmtId="0" fontId="46" fillId="5" borderId="0" applyNumberFormat="0" applyBorder="0" applyAlignment="0" applyProtection="0">
      <alignment vertical="center"/>
    </xf>
    <xf numFmtId="0" fontId="52" fillId="20" borderId="10" applyNumberFormat="0" applyAlignment="0" applyProtection="0">
      <alignment vertical="center"/>
    </xf>
    <xf numFmtId="0" fontId="49" fillId="12" borderId="0" applyNumberFormat="0" applyBorder="0" applyAlignment="0" applyProtection="0">
      <alignment vertical="center"/>
    </xf>
    <xf numFmtId="0" fontId="11" fillId="11" borderId="0" applyNumberFormat="0" applyBorder="0" applyAlignment="0" applyProtection="0">
      <alignment vertical="center"/>
    </xf>
    <xf numFmtId="0" fontId="45" fillId="13" borderId="0" applyNumberFormat="0" applyBorder="0" applyAlignment="0" applyProtection="0">
      <alignment vertical="center"/>
    </xf>
    <xf numFmtId="0" fontId="75" fillId="6" borderId="1"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9" fillId="15" borderId="0" applyNumberFormat="0" applyBorder="0" applyAlignment="0" applyProtection="0">
      <alignment vertical="center"/>
    </xf>
    <xf numFmtId="0" fontId="46" fillId="5" borderId="0" applyNumberFormat="0" applyBorder="0" applyAlignment="0" applyProtection="0">
      <alignment vertical="center"/>
    </xf>
    <xf numFmtId="0" fontId="11" fillId="0" borderId="0">
      <alignment vertical="center"/>
      <protection/>
    </xf>
    <xf numFmtId="0" fontId="46" fillId="5" borderId="0" applyNumberFormat="0" applyBorder="0" applyAlignment="0" applyProtection="0">
      <alignment vertical="center"/>
    </xf>
    <xf numFmtId="196" fontId="17" fillId="0" borderId="0" applyFont="0" applyFill="0" applyBorder="0" applyAlignment="0" applyProtection="0">
      <alignment/>
    </xf>
    <xf numFmtId="0" fontId="45" fillId="17" borderId="0" applyNumberFormat="0" applyBorder="0" applyAlignment="0" applyProtection="0">
      <alignment vertical="center"/>
    </xf>
    <xf numFmtId="0" fontId="56" fillId="7" borderId="0" applyNumberFormat="0" applyBorder="0" applyAlignment="0" applyProtection="0">
      <alignment vertical="center"/>
    </xf>
    <xf numFmtId="0" fontId="56" fillId="7" borderId="0" applyNumberFormat="0" applyBorder="0" applyAlignment="0" applyProtection="0">
      <alignment vertical="center"/>
    </xf>
    <xf numFmtId="0" fontId="49"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17" fillId="0" borderId="0">
      <alignment vertical="center"/>
      <protection/>
    </xf>
    <xf numFmtId="0" fontId="55" fillId="9" borderId="1" applyNumberFormat="0" applyAlignment="0" applyProtection="0">
      <alignment vertical="center"/>
    </xf>
    <xf numFmtId="0" fontId="45" fillId="13" borderId="0" applyNumberFormat="0" applyBorder="0" applyAlignment="0" applyProtection="0">
      <alignment vertical="center"/>
    </xf>
    <xf numFmtId="0" fontId="11" fillId="14" borderId="0" applyNumberFormat="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67" fillId="6" borderId="0" applyNumberFormat="0" applyBorder="0" applyAlignment="0" applyProtection="0">
      <alignment/>
    </xf>
    <xf numFmtId="0" fontId="17" fillId="0" borderId="0">
      <alignment/>
      <protection/>
    </xf>
    <xf numFmtId="0" fontId="45" fillId="18" borderId="0" applyNumberFormat="0" applyBorder="0" applyAlignment="0" applyProtection="0">
      <alignment vertical="center"/>
    </xf>
    <xf numFmtId="0" fontId="46" fillId="7" borderId="0" applyNumberFormat="0" applyBorder="0" applyAlignment="0" applyProtection="0">
      <alignment vertical="center"/>
    </xf>
    <xf numFmtId="0" fontId="38" fillId="0" borderId="3" applyNumberFormat="0" applyFill="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70" fillId="7" borderId="0" applyNumberFormat="0" applyBorder="0" applyAlignment="0" applyProtection="0">
      <alignment vertical="center"/>
    </xf>
    <xf numFmtId="0" fontId="49" fillId="15" borderId="0" applyNumberFormat="0" applyBorder="0" applyAlignment="0" applyProtection="0">
      <alignment vertical="center"/>
    </xf>
    <xf numFmtId="0" fontId="53" fillId="15" borderId="0" applyNumberFormat="0" applyBorder="0" applyAlignment="0" applyProtection="0">
      <alignment vertical="center"/>
    </xf>
    <xf numFmtId="0" fontId="75" fillId="6" borderId="1" applyNumberFormat="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44" fillId="12" borderId="0" applyNumberFormat="0" applyBorder="0" applyAlignment="0" applyProtection="0">
      <alignment vertical="center"/>
    </xf>
    <xf numFmtId="0" fontId="17" fillId="0" borderId="0">
      <alignment/>
      <protection/>
    </xf>
    <xf numFmtId="0" fontId="63" fillId="10" borderId="0" applyNumberFormat="0" applyBorder="0" applyAlignment="0" applyProtection="0">
      <alignment vertical="center"/>
    </xf>
    <xf numFmtId="0" fontId="17" fillId="0" borderId="0">
      <alignment vertical="center"/>
      <protection/>
    </xf>
    <xf numFmtId="0" fontId="44" fillId="12" borderId="0" applyNumberFormat="0" applyBorder="0" applyAlignment="0" applyProtection="0">
      <alignment vertical="center"/>
    </xf>
    <xf numFmtId="0" fontId="49"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0" fillId="4" borderId="0" applyNumberFormat="0" applyBorder="0" applyAlignment="0" applyProtection="0">
      <alignment vertical="center"/>
    </xf>
    <xf numFmtId="0" fontId="11" fillId="11" borderId="0" applyNumberFormat="0" applyBorder="0" applyAlignment="0" applyProtection="0">
      <alignment vertical="center"/>
    </xf>
    <xf numFmtId="0" fontId="46" fillId="5" borderId="0" applyNumberFormat="0" applyBorder="0" applyAlignment="0" applyProtection="0">
      <alignment vertical="center"/>
    </xf>
    <xf numFmtId="0" fontId="54" fillId="12" borderId="0" applyNumberFormat="0" applyBorder="0" applyAlignment="0" applyProtection="0">
      <alignment vertical="center"/>
    </xf>
    <xf numFmtId="0" fontId="48" fillId="12" borderId="0" applyNumberFormat="0" applyBorder="0" applyAlignment="0" applyProtection="0">
      <alignment/>
    </xf>
    <xf numFmtId="0" fontId="49" fillId="15" borderId="0" applyNumberFormat="0" applyBorder="0" applyAlignment="0" applyProtection="0">
      <alignment vertical="center"/>
    </xf>
    <xf numFmtId="0" fontId="49" fillId="12" borderId="0" applyNumberFormat="0" applyBorder="0" applyAlignment="0" applyProtection="0">
      <alignment vertical="center"/>
    </xf>
    <xf numFmtId="0" fontId="92" fillId="4"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5" borderId="0" applyNumberFormat="0" applyBorder="0" applyAlignment="0" applyProtection="0">
      <alignment vertical="center"/>
    </xf>
    <xf numFmtId="38" fontId="17" fillId="0" borderId="0" applyFont="0" applyFill="0" applyBorder="0" applyAlignment="0" applyProtection="0">
      <alignment/>
    </xf>
    <xf numFmtId="0" fontId="51" fillId="7" borderId="0" applyNumberFormat="0" applyBorder="0" applyAlignment="0" applyProtection="0">
      <alignment vertical="center"/>
    </xf>
    <xf numFmtId="0" fontId="56" fillId="5" borderId="0" applyNumberFormat="0" applyBorder="0" applyAlignment="0" applyProtection="0">
      <alignment/>
    </xf>
    <xf numFmtId="0" fontId="44" fillId="12" borderId="0" applyNumberFormat="0" applyBorder="0" applyAlignment="0" applyProtection="0">
      <alignment vertical="center"/>
    </xf>
    <xf numFmtId="0" fontId="11" fillId="16" borderId="0" applyNumberFormat="0" applyBorder="0" applyAlignment="0" applyProtection="0">
      <alignment vertical="center"/>
    </xf>
    <xf numFmtId="0" fontId="53" fillId="15" borderId="0" applyNumberFormat="0" applyBorder="0" applyAlignment="0" applyProtection="0">
      <alignment vertical="center"/>
    </xf>
    <xf numFmtId="0" fontId="60" fillId="5"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11" fillId="9" borderId="0" applyNumberFormat="0" applyBorder="0" applyAlignment="0" applyProtection="0">
      <alignment vertical="center"/>
    </xf>
    <xf numFmtId="0" fontId="78" fillId="0" borderId="0" applyNumberFormat="0" applyFill="0" applyBorder="0" applyAlignment="0" applyProtection="0">
      <alignment vertical="center"/>
    </xf>
    <xf numFmtId="0" fontId="50" fillId="4" borderId="0" applyNumberFormat="0" applyBorder="0" applyAlignment="0" applyProtection="0">
      <alignment vertical="center"/>
    </xf>
    <xf numFmtId="0" fontId="46" fillId="5" borderId="0" applyNumberFormat="0" applyBorder="0" applyAlignment="0" applyProtection="0">
      <alignment vertical="center"/>
    </xf>
    <xf numFmtId="0" fontId="45" fillId="3" borderId="0" applyNumberFormat="0" applyBorder="0" applyAlignment="0" applyProtection="0">
      <alignment vertical="center"/>
    </xf>
    <xf numFmtId="0" fontId="45" fillId="23" borderId="0" applyNumberFormat="0" applyBorder="0" applyAlignment="0" applyProtection="0">
      <alignment vertical="center"/>
    </xf>
    <xf numFmtId="0" fontId="57" fillId="6" borderId="7" applyNumberFormat="0" applyAlignment="0" applyProtection="0">
      <alignment vertical="center"/>
    </xf>
    <xf numFmtId="0" fontId="58" fillId="0" borderId="8" applyNumberFormat="0" applyFill="0" applyAlignment="0" applyProtection="0">
      <alignment vertical="center"/>
    </xf>
    <xf numFmtId="0" fontId="49" fillId="15" borderId="0" applyNumberFormat="0" applyBorder="0" applyAlignment="0" applyProtection="0">
      <alignment vertical="center"/>
    </xf>
    <xf numFmtId="0" fontId="68" fillId="0" borderId="0" applyNumberFormat="0" applyFill="0" applyBorder="0" applyAlignment="0" applyProtection="0">
      <alignment vertical="center"/>
    </xf>
    <xf numFmtId="0" fontId="17" fillId="0" borderId="0">
      <alignment vertical="center"/>
      <protection/>
    </xf>
    <xf numFmtId="0" fontId="46" fillId="5" borderId="0" applyNumberFormat="0" applyBorder="0" applyAlignment="0" applyProtection="0">
      <alignment vertical="center"/>
    </xf>
    <xf numFmtId="0" fontId="67" fillId="6" borderId="0" applyNumberFormat="0" applyBorder="0" applyAlignment="0" applyProtection="0">
      <alignment/>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75" fillId="6" borderId="1"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7" fillId="6" borderId="7" applyNumberFormat="0" applyAlignment="0" applyProtection="0">
      <alignment vertical="center"/>
    </xf>
    <xf numFmtId="0" fontId="0" fillId="8" borderId="0" applyNumberFormat="0" applyBorder="0" applyAlignment="0" applyProtection="0">
      <alignment/>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78" fillId="0" borderId="0" applyNumberFormat="0" applyFill="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9" fillId="15" borderId="0" applyNumberFormat="0" applyBorder="0" applyAlignment="0" applyProtection="0">
      <alignment vertical="center"/>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11" fillId="8" borderId="2" applyNumberFormat="0" applyFont="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53" fillId="15" borderId="0" applyNumberFormat="0" applyBorder="0" applyAlignment="0" applyProtection="0">
      <alignment vertical="center"/>
    </xf>
    <xf numFmtId="0" fontId="45" fillId="13" borderId="0" applyNumberFormat="0" applyBorder="0" applyAlignment="0" applyProtection="0">
      <alignment vertical="center"/>
    </xf>
    <xf numFmtId="0" fontId="11" fillId="5" borderId="0" applyNumberFormat="0" applyBorder="0" applyAlignment="0" applyProtection="0">
      <alignment vertical="center"/>
    </xf>
    <xf numFmtId="0" fontId="46" fillId="5" borderId="0" applyNumberFormat="0" applyBorder="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48" fillId="12" borderId="0" applyNumberFormat="0" applyBorder="0" applyAlignment="0" applyProtection="0">
      <alignment/>
    </xf>
    <xf numFmtId="0" fontId="38" fillId="0" borderId="3" applyNumberFormat="0" applyFill="0" applyAlignment="0" applyProtection="0">
      <alignment vertical="center"/>
    </xf>
    <xf numFmtId="0" fontId="49" fillId="15" borderId="0" applyNumberFormat="0" applyBorder="0" applyAlignment="0" applyProtection="0">
      <alignment vertical="center"/>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38" fillId="0" borderId="3" applyNumberFormat="0" applyFill="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5" fillId="21" borderId="0" applyNumberFormat="0" applyBorder="0" applyAlignment="0" applyProtection="0">
      <alignment vertical="center"/>
    </xf>
    <xf numFmtId="180" fontId="17" fillId="0" borderId="0" applyFont="0" applyFill="0" applyBorder="0" applyAlignment="0" applyProtection="0">
      <alignment/>
    </xf>
    <xf numFmtId="0" fontId="45" fillId="3" borderId="0" applyNumberFormat="0" applyBorder="0" applyAlignment="0" applyProtection="0">
      <alignment vertical="center"/>
    </xf>
    <xf numFmtId="0" fontId="55" fillId="9" borderId="1" applyNumberFormat="0" applyAlignment="0" applyProtection="0">
      <alignment vertical="center"/>
    </xf>
    <xf numFmtId="0" fontId="50" fillId="4" borderId="0" applyNumberFormat="0" applyBorder="0" applyAlignment="0" applyProtection="0">
      <alignment vertical="center"/>
    </xf>
    <xf numFmtId="0" fontId="45" fillId="21" borderId="0" applyNumberFormat="0" applyBorder="0" applyAlignment="0" applyProtection="0">
      <alignment vertical="center"/>
    </xf>
    <xf numFmtId="0" fontId="11" fillId="14" borderId="0" applyNumberFormat="0" applyBorder="0" applyAlignment="0" applyProtection="0">
      <alignment vertical="center"/>
    </xf>
    <xf numFmtId="0" fontId="46" fillId="7" borderId="0" applyNumberFormat="0" applyBorder="0" applyAlignment="0" applyProtection="0">
      <alignment vertical="center"/>
    </xf>
    <xf numFmtId="0" fontId="45" fillId="13" borderId="0" applyNumberFormat="0" applyBorder="0" applyAlignment="0" applyProtection="0">
      <alignment vertical="center"/>
    </xf>
    <xf numFmtId="0" fontId="11" fillId="15" borderId="0" applyNumberFormat="0" applyBorder="0" applyAlignment="0" applyProtection="0">
      <alignment vertical="center"/>
    </xf>
    <xf numFmtId="0" fontId="17" fillId="0" borderId="0">
      <alignment vertical="center"/>
      <protection/>
    </xf>
    <xf numFmtId="0" fontId="46" fillId="5" borderId="0" applyNumberFormat="0" applyBorder="0" applyAlignment="0" applyProtection="0">
      <alignment vertical="center"/>
    </xf>
    <xf numFmtId="0" fontId="11" fillId="7" borderId="0" applyNumberFormat="0" applyBorder="0" applyAlignment="0" applyProtection="0">
      <alignment vertical="center"/>
    </xf>
    <xf numFmtId="0" fontId="46" fillId="7" borderId="0" applyNumberFormat="0" applyBorder="0" applyAlignment="0" applyProtection="0">
      <alignment vertical="center"/>
    </xf>
    <xf numFmtId="0" fontId="79" fillId="0" borderId="0" applyNumberFormat="0" applyFill="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51" fillId="7" borderId="0" applyNumberFormat="0" applyBorder="0" applyAlignment="0" applyProtection="0">
      <alignment vertical="center"/>
    </xf>
    <xf numFmtId="0" fontId="44" fillId="15" borderId="0" applyNumberFormat="0" applyBorder="0" applyAlignment="0" applyProtection="0">
      <alignment vertical="center"/>
    </xf>
    <xf numFmtId="0" fontId="57" fillId="6" borderId="7" applyNumberFormat="0" applyAlignment="0" applyProtection="0">
      <alignment vertical="center"/>
    </xf>
    <xf numFmtId="0" fontId="80" fillId="20" borderId="10" applyNumberFormat="0" applyAlignment="0" applyProtection="0">
      <alignment vertical="center"/>
    </xf>
    <xf numFmtId="0" fontId="56" fillId="5" borderId="0" applyNumberFormat="0" applyBorder="0" applyAlignment="0" applyProtection="0">
      <alignment vertical="center"/>
    </xf>
    <xf numFmtId="0" fontId="45" fillId="21" borderId="0" applyNumberFormat="0" applyBorder="0" applyAlignment="0" applyProtection="0">
      <alignment vertical="center"/>
    </xf>
    <xf numFmtId="0" fontId="51" fillId="7" borderId="0" applyNumberFormat="0" applyBorder="0" applyAlignment="0" applyProtection="0">
      <alignment vertical="center"/>
    </xf>
    <xf numFmtId="190" fontId="103" fillId="0" borderId="0" applyFill="0" applyBorder="0" applyAlignment="0">
      <alignment/>
      <protection/>
    </xf>
    <xf numFmtId="0" fontId="57" fillId="6" borderId="7" applyNumberFormat="0" applyAlignment="0" applyProtection="0">
      <alignment vertical="center"/>
    </xf>
    <xf numFmtId="0" fontId="101" fillId="9" borderId="1" applyNumberFormat="0" applyAlignment="0" applyProtection="0">
      <alignment vertical="center"/>
    </xf>
    <xf numFmtId="0" fontId="64" fillId="0" borderId="13" applyNumberFormat="0" applyFill="0" applyAlignment="0" applyProtection="0">
      <alignment vertical="center"/>
    </xf>
    <xf numFmtId="0" fontId="70" fillId="9" borderId="0" applyNumberFormat="0" applyBorder="0" applyAlignment="0" applyProtection="0">
      <alignment vertical="center"/>
    </xf>
    <xf numFmtId="0" fontId="46" fillId="5" borderId="0" applyNumberFormat="0" applyBorder="0" applyAlignment="0" applyProtection="0">
      <alignment vertical="center"/>
    </xf>
    <xf numFmtId="0" fontId="56" fillId="7" borderId="0" applyNumberFormat="0" applyBorder="0" applyAlignment="0" applyProtection="0">
      <alignment vertical="center"/>
    </xf>
    <xf numFmtId="0" fontId="46" fillId="5" borderId="0" applyNumberFormat="0" applyBorder="0" applyAlignment="0" applyProtection="0">
      <alignment vertical="center"/>
    </xf>
    <xf numFmtId="9" fontId="11" fillId="0" borderId="0" applyFont="0" applyFill="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1" fillId="9"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56" fillId="5" borderId="0" applyNumberFormat="0" applyBorder="0" applyAlignment="0" applyProtection="0">
      <alignment vertical="center"/>
    </xf>
    <xf numFmtId="0" fontId="44" fillId="12" borderId="0" applyNumberFormat="0" applyBorder="0" applyAlignment="0" applyProtection="0">
      <alignment vertical="center"/>
    </xf>
    <xf numFmtId="0" fontId="58" fillId="0" borderId="8" applyNumberFormat="0" applyFill="0" applyAlignment="0" applyProtection="0">
      <alignment vertical="center"/>
    </xf>
    <xf numFmtId="0" fontId="44" fillId="15" borderId="0" applyNumberFormat="0" applyBorder="0" applyAlignment="0" applyProtection="0">
      <alignment vertical="center"/>
    </xf>
    <xf numFmtId="181" fontId="17" fillId="0" borderId="0" applyFont="0" applyFill="0" applyBorder="0" applyAlignment="0" applyProtection="0">
      <alignment/>
    </xf>
    <xf numFmtId="0" fontId="46" fillId="5" borderId="0" applyNumberFormat="0" applyBorder="0" applyAlignment="0" applyProtection="0">
      <alignment vertical="center"/>
    </xf>
    <xf numFmtId="0" fontId="49" fillId="12" borderId="0" applyNumberFormat="0" applyBorder="0" applyAlignment="0" applyProtection="0">
      <alignment vertical="center"/>
    </xf>
    <xf numFmtId="0" fontId="45" fillId="3" borderId="0" applyNumberFormat="0" applyBorder="0" applyAlignment="0" applyProtection="0">
      <alignment vertical="center"/>
    </xf>
    <xf numFmtId="0" fontId="50" fillId="4" borderId="0" applyNumberFormat="0" applyBorder="0" applyAlignment="0" applyProtection="0">
      <alignment vertical="center"/>
    </xf>
    <xf numFmtId="0" fontId="96" fillId="0" borderId="0" applyNumberFormat="0" applyFill="0" applyBorder="0" applyAlignment="0" applyProtection="0">
      <alignment vertical="top"/>
    </xf>
    <xf numFmtId="0" fontId="0" fillId="5" borderId="0" applyNumberFormat="0" applyBorder="0" applyAlignment="0" applyProtection="0">
      <alignment/>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55" fillId="9" borderId="1" applyNumberFormat="0" applyAlignment="0" applyProtection="0">
      <alignment vertical="center"/>
    </xf>
    <xf numFmtId="0" fontId="17" fillId="0" borderId="0">
      <alignment/>
      <protection/>
    </xf>
    <xf numFmtId="0" fontId="0" fillId="6" borderId="0" applyNumberFormat="0" applyBorder="0" applyAlignment="0" applyProtection="0">
      <alignment/>
    </xf>
    <xf numFmtId="0" fontId="11" fillId="16" borderId="0" applyNumberFormat="0" applyBorder="0" applyAlignment="0" applyProtection="0">
      <alignment vertical="center"/>
    </xf>
    <xf numFmtId="0" fontId="72" fillId="0" borderId="0">
      <alignment horizontal="center" wrapText="1"/>
      <protection locked="0"/>
    </xf>
    <xf numFmtId="0" fontId="45" fillId="2" borderId="0" applyNumberFormat="0" applyBorder="0" applyAlignment="0" applyProtection="0">
      <alignment vertical="center"/>
    </xf>
    <xf numFmtId="0" fontId="46" fillId="5" borderId="0" applyNumberFormat="0" applyBorder="0" applyAlignment="0" applyProtection="0">
      <alignment vertical="center"/>
    </xf>
    <xf numFmtId="0" fontId="45" fillId="13"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17" fillId="8" borderId="2" applyNumberFormat="0" applyFont="0" applyAlignment="0" applyProtection="0">
      <alignment vertical="center"/>
    </xf>
    <xf numFmtId="0" fontId="45" fillId="3" borderId="0" applyNumberFormat="0" applyBorder="0" applyAlignment="0" applyProtection="0">
      <alignment vertical="center"/>
    </xf>
    <xf numFmtId="0" fontId="44" fillId="12" borderId="0" applyNumberFormat="0" applyBorder="0" applyAlignment="0" applyProtection="0">
      <alignment vertical="center"/>
    </xf>
    <xf numFmtId="0" fontId="45" fillId="2" borderId="0" applyNumberFormat="0" applyBorder="0" applyAlignment="0" applyProtection="0">
      <alignment vertical="center"/>
    </xf>
    <xf numFmtId="0" fontId="56" fillId="5" borderId="0" applyNumberFormat="0" applyBorder="0" applyAlignment="0" applyProtection="0">
      <alignment vertical="center"/>
    </xf>
    <xf numFmtId="0" fontId="11" fillId="0" borderId="0">
      <alignment vertical="center"/>
      <protection/>
    </xf>
    <xf numFmtId="0" fontId="82" fillId="22" borderId="11">
      <alignment/>
      <protection locked="0"/>
    </xf>
    <xf numFmtId="0" fontId="65" fillId="0" borderId="4" applyNumberFormat="0" applyFill="0" applyAlignment="0" applyProtection="0">
      <alignment vertical="center"/>
    </xf>
    <xf numFmtId="0" fontId="11" fillId="11" borderId="0" applyNumberFormat="0" applyBorder="0" applyAlignment="0" applyProtection="0">
      <alignment vertical="center"/>
    </xf>
    <xf numFmtId="0" fontId="17" fillId="0" borderId="0">
      <alignment vertical="center"/>
      <protection/>
    </xf>
    <xf numFmtId="0" fontId="46" fillId="7" borderId="0" applyNumberFormat="0" applyBorder="0" applyAlignment="0" applyProtection="0">
      <alignment vertical="center"/>
    </xf>
    <xf numFmtId="0" fontId="45" fillId="13" borderId="0" applyNumberFormat="0" applyBorder="0" applyAlignment="0" applyProtection="0">
      <alignment vertical="center"/>
    </xf>
    <xf numFmtId="0" fontId="11" fillId="14"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11" fillId="2" borderId="0" applyNumberFormat="0" applyBorder="0" applyAlignment="0" applyProtection="0">
      <alignment vertical="center"/>
    </xf>
    <xf numFmtId="0" fontId="17" fillId="0" borderId="0">
      <alignment/>
      <protection/>
    </xf>
    <xf numFmtId="0" fontId="45" fillId="13" borderId="0" applyNumberFormat="0" applyBorder="0" applyAlignment="0" applyProtection="0">
      <alignment vertical="center"/>
    </xf>
    <xf numFmtId="197" fontId="3" fillId="0" borderId="0">
      <alignment/>
      <protection/>
    </xf>
    <xf numFmtId="0" fontId="17" fillId="0" borderId="0">
      <alignment vertical="center"/>
      <protection/>
    </xf>
    <xf numFmtId="0" fontId="45" fillId="21" borderId="0" applyNumberFormat="0" applyBorder="0" applyAlignment="0" applyProtection="0">
      <alignment vertical="center"/>
    </xf>
    <xf numFmtId="0" fontId="47" fillId="0" borderId="0" applyNumberFormat="0" applyFill="0" applyBorder="0" applyAlignment="0" applyProtection="0">
      <alignment vertical="center"/>
    </xf>
    <xf numFmtId="0" fontId="44" fillId="12" borderId="0" applyNumberFormat="0" applyBorder="0" applyAlignment="0" applyProtection="0">
      <alignment vertical="center"/>
    </xf>
    <xf numFmtId="0" fontId="75" fillId="6" borderId="1" applyNumberFormat="0" applyAlignment="0" applyProtection="0">
      <alignment vertical="center"/>
    </xf>
    <xf numFmtId="0" fontId="45" fillId="21" borderId="0" applyNumberFormat="0" applyBorder="0" applyAlignment="0" applyProtection="0">
      <alignment vertical="center"/>
    </xf>
    <xf numFmtId="0" fontId="49" fillId="15" borderId="0" applyNumberFormat="0" applyBorder="0" applyAlignment="0" applyProtection="0">
      <alignment vertical="center"/>
    </xf>
    <xf numFmtId="0" fontId="48" fillId="12" borderId="0" applyNumberFormat="0" applyBorder="0" applyAlignment="0" applyProtection="0">
      <alignment/>
    </xf>
    <xf numFmtId="0" fontId="44" fillId="12" borderId="0" applyNumberFormat="0" applyBorder="0" applyAlignment="0" applyProtection="0">
      <alignment vertical="center"/>
    </xf>
    <xf numFmtId="43" fontId="17" fillId="0" borderId="0" applyFont="0" applyFill="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5" fillId="18"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0" fontId="17" fillId="8" borderId="2" applyNumberFormat="0" applyFont="0" applyAlignment="0" applyProtection="0">
      <alignment vertical="center"/>
    </xf>
    <xf numFmtId="0" fontId="17" fillId="0" borderId="0">
      <alignment vertical="center"/>
      <protection/>
    </xf>
    <xf numFmtId="0" fontId="57" fillId="6" borderId="7" applyNumberFormat="0" applyAlignment="0" applyProtection="0">
      <alignment vertical="center"/>
    </xf>
    <xf numFmtId="0" fontId="45" fillId="23" borderId="0" applyNumberFormat="0" applyBorder="0" applyAlignment="0" applyProtection="0">
      <alignment vertical="center"/>
    </xf>
    <xf numFmtId="14" fontId="72" fillId="0" borderId="0">
      <alignment horizontal="center" wrapText="1"/>
      <protection locked="0"/>
    </xf>
    <xf numFmtId="0" fontId="50" fillId="4" borderId="0" applyNumberFormat="0" applyBorder="0" applyAlignment="0" applyProtection="0">
      <alignment vertical="center"/>
    </xf>
    <xf numFmtId="0" fontId="3" fillId="0" borderId="0">
      <alignment/>
      <protection/>
    </xf>
    <xf numFmtId="0" fontId="46" fillId="5" borderId="0" applyNumberFormat="0" applyBorder="0" applyAlignment="0" applyProtection="0">
      <alignment vertical="center"/>
    </xf>
    <xf numFmtId="0" fontId="41" fillId="0" borderId="0">
      <alignment/>
      <protection/>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1" fillId="12" borderId="0" applyNumberFormat="0" applyBorder="0" applyAlignment="0" applyProtection="0">
      <alignment vertical="center"/>
    </xf>
    <xf numFmtId="0" fontId="45" fillId="2" borderId="0" applyNumberFormat="0" applyBorder="0" applyAlignment="0" applyProtection="0">
      <alignment vertical="center"/>
    </xf>
    <xf numFmtId="0" fontId="11" fillId="14" borderId="0" applyNumberFormat="0" applyBorder="0" applyAlignment="0" applyProtection="0">
      <alignment vertical="center"/>
    </xf>
    <xf numFmtId="0" fontId="46" fillId="7"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56" fillId="7" borderId="0" applyNumberFormat="0" applyBorder="0" applyAlignment="0" applyProtection="0">
      <alignment vertical="center"/>
    </xf>
    <xf numFmtId="0" fontId="17" fillId="8" borderId="2" applyNumberFormat="0" applyFont="0" applyAlignment="0" applyProtection="0">
      <alignment vertical="center"/>
    </xf>
    <xf numFmtId="0" fontId="11" fillId="14" borderId="0" applyNumberFormat="0" applyBorder="0" applyAlignment="0" applyProtection="0">
      <alignment vertical="center"/>
    </xf>
    <xf numFmtId="0" fontId="52" fillId="20" borderId="10"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1" fillId="16" borderId="0" applyNumberFormat="0" applyBorder="0" applyAlignment="0" applyProtection="0">
      <alignment vertical="center"/>
    </xf>
    <xf numFmtId="0" fontId="56" fillId="7"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44" fillId="12" borderId="0" applyNumberFormat="0" applyBorder="0" applyAlignment="0" applyProtection="0">
      <alignment vertical="center"/>
    </xf>
    <xf numFmtId="0" fontId="56" fillId="5" borderId="0" applyNumberFormat="0" applyBorder="0" applyAlignment="0" applyProtection="0">
      <alignment vertical="center"/>
    </xf>
    <xf numFmtId="0" fontId="64" fillId="0" borderId="13" applyNumberFormat="0" applyFill="0" applyAlignment="0" applyProtection="0">
      <alignment vertical="center"/>
    </xf>
    <xf numFmtId="0" fontId="56" fillId="5" borderId="0" applyNumberFormat="0" applyBorder="0" applyAlignment="0" applyProtection="0">
      <alignment vertical="center"/>
    </xf>
    <xf numFmtId="0" fontId="44" fillId="12" borderId="0" applyNumberFormat="0" applyBorder="0" applyAlignment="0" applyProtection="0">
      <alignment vertical="center"/>
    </xf>
    <xf numFmtId="0" fontId="52" fillId="20" borderId="10" applyNumberFormat="0" applyAlignment="0" applyProtection="0">
      <alignment vertical="center"/>
    </xf>
    <xf numFmtId="0" fontId="51" fillId="7" borderId="0" applyNumberFormat="0" applyBorder="0" applyAlignment="0" applyProtection="0">
      <alignment vertical="center"/>
    </xf>
    <xf numFmtId="0" fontId="45" fillId="24" borderId="0" applyNumberFormat="0" applyBorder="0" applyAlignment="0" applyProtection="0">
      <alignment vertical="center"/>
    </xf>
    <xf numFmtId="0" fontId="93" fillId="0" borderId="0" applyNumberFormat="0" applyFill="0" applyBorder="0" applyAlignment="0" applyProtection="0">
      <alignment vertical="top"/>
    </xf>
    <xf numFmtId="0" fontId="67" fillId="25" borderId="0" applyNumberFormat="0" applyBorder="0" applyAlignment="0" applyProtection="0">
      <alignment/>
    </xf>
    <xf numFmtId="0" fontId="44" fillId="12" borderId="0" applyNumberFormat="0" applyBorder="0" applyAlignment="0" applyProtection="0">
      <alignment vertical="center"/>
    </xf>
    <xf numFmtId="0" fontId="49" fillId="12" borderId="0" applyNumberFormat="0" applyBorder="0" applyAlignment="0" applyProtection="0">
      <alignment vertical="center"/>
    </xf>
    <xf numFmtId="0" fontId="11" fillId="11" borderId="0" applyNumberFormat="0" applyBorder="0" applyAlignment="0" applyProtection="0">
      <alignment vertical="center"/>
    </xf>
    <xf numFmtId="0" fontId="68" fillId="0" borderId="0" applyNumberFormat="0" applyFill="0" applyBorder="0" applyAlignment="0" applyProtection="0">
      <alignment vertical="center"/>
    </xf>
    <xf numFmtId="0" fontId="38" fillId="0" borderId="3" applyNumberFormat="0" applyFill="0" applyAlignment="0" applyProtection="0">
      <alignment vertical="center"/>
    </xf>
    <xf numFmtId="0" fontId="45" fillId="3" borderId="0" applyNumberFormat="0" applyBorder="0" applyAlignment="0" applyProtection="0">
      <alignment vertical="center"/>
    </xf>
    <xf numFmtId="0" fontId="92" fillId="4" borderId="0" applyNumberFormat="0" applyBorder="0" applyAlignment="0" applyProtection="0">
      <alignment vertical="center"/>
    </xf>
    <xf numFmtId="0" fontId="45" fillId="21" borderId="0" applyNumberFormat="0" applyBorder="0" applyAlignment="0" applyProtection="0">
      <alignment vertical="center"/>
    </xf>
    <xf numFmtId="0" fontId="46" fillId="7" borderId="0" applyNumberFormat="0" applyBorder="0" applyAlignment="0" applyProtection="0">
      <alignment vertical="center"/>
    </xf>
    <xf numFmtId="0" fontId="53" fillId="15" borderId="0" applyNumberFormat="0" applyBorder="0" applyAlignment="0" applyProtection="0">
      <alignment vertical="center"/>
    </xf>
    <xf numFmtId="0" fontId="44" fillId="12" borderId="0" applyNumberFormat="0" applyBorder="0" applyAlignment="0" applyProtection="0">
      <alignment vertical="center"/>
    </xf>
    <xf numFmtId="0" fontId="11" fillId="15" borderId="0" applyNumberFormat="0" applyBorder="0" applyAlignment="0" applyProtection="0">
      <alignment vertical="center"/>
    </xf>
    <xf numFmtId="0" fontId="46" fillId="7" borderId="0" applyNumberFormat="0" applyBorder="0" applyAlignment="0" applyProtection="0">
      <alignment vertical="center"/>
    </xf>
    <xf numFmtId="0" fontId="45" fillId="3" borderId="0" applyNumberFormat="0" applyBorder="0" applyAlignment="0" applyProtection="0">
      <alignment vertical="center"/>
    </xf>
    <xf numFmtId="0" fontId="11" fillId="14" borderId="0" applyNumberFormat="0" applyBorder="0" applyAlignment="0" applyProtection="0">
      <alignment vertical="center"/>
    </xf>
    <xf numFmtId="0" fontId="50" fillId="4" borderId="0" applyNumberFormat="0" applyBorder="0" applyAlignment="0" applyProtection="0">
      <alignment vertical="center"/>
    </xf>
    <xf numFmtId="0" fontId="53"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xf>
    <xf numFmtId="0" fontId="11" fillId="0" borderId="0">
      <alignment vertical="center"/>
      <protection/>
    </xf>
    <xf numFmtId="1" fontId="1" fillId="0" borderId="5">
      <alignment vertical="center"/>
      <protection locked="0"/>
    </xf>
    <xf numFmtId="0" fontId="17" fillId="0" borderId="0">
      <alignment vertical="center"/>
      <protection/>
    </xf>
    <xf numFmtId="0" fontId="78" fillId="0" borderId="0" applyNumberFormat="0" applyFill="0" applyBorder="0" applyAlignment="0" applyProtection="0">
      <alignment vertical="center"/>
    </xf>
    <xf numFmtId="0" fontId="45" fillId="13" borderId="0" applyNumberFormat="0" applyBorder="0" applyAlignment="0" applyProtection="0">
      <alignment vertical="center"/>
    </xf>
    <xf numFmtId="0" fontId="17" fillId="0" borderId="0">
      <alignment vertical="center"/>
      <protection/>
    </xf>
    <xf numFmtId="0" fontId="46" fillId="7" borderId="0" applyNumberFormat="0" applyBorder="0" applyAlignment="0" applyProtection="0">
      <alignment vertical="center"/>
    </xf>
    <xf numFmtId="0" fontId="19" fillId="0" borderId="0">
      <alignment/>
      <protection/>
    </xf>
    <xf numFmtId="0" fontId="11" fillId="15" borderId="0" applyNumberFormat="0" applyBorder="0" applyAlignment="0" applyProtection="0">
      <alignment vertical="center"/>
    </xf>
    <xf numFmtId="0" fontId="65" fillId="0" borderId="4" applyNumberFormat="0" applyFill="0" applyAlignment="0" applyProtection="0">
      <alignment vertical="center"/>
    </xf>
    <xf numFmtId="0" fontId="56" fillId="5" borderId="0" applyNumberFormat="0" applyBorder="0" applyAlignment="0" applyProtection="0">
      <alignment vertical="center"/>
    </xf>
    <xf numFmtId="0" fontId="53" fillId="15" borderId="0" applyNumberFormat="0" applyBorder="0" applyAlignment="0" applyProtection="0">
      <alignment vertical="center"/>
    </xf>
    <xf numFmtId="0" fontId="64" fillId="0" borderId="13" applyNumberFormat="0" applyFill="0" applyAlignment="0" applyProtection="0">
      <alignment vertical="center"/>
    </xf>
    <xf numFmtId="0" fontId="56" fillId="5" borderId="0" applyNumberFormat="0" applyBorder="0" applyAlignment="0" applyProtection="0">
      <alignment vertical="center"/>
    </xf>
    <xf numFmtId="0" fontId="46" fillId="5" borderId="0" applyNumberFormat="0" applyBorder="0" applyAlignment="0" applyProtection="0">
      <alignment vertical="center"/>
    </xf>
    <xf numFmtId="0" fontId="52" fillId="20" borderId="10" applyNumberFormat="0" applyAlignment="0" applyProtection="0">
      <alignment vertical="center"/>
    </xf>
    <xf numFmtId="0" fontId="45" fillId="13" borderId="0" applyNumberFormat="0" applyBorder="0" applyAlignment="0" applyProtection="0">
      <alignment vertical="center"/>
    </xf>
    <xf numFmtId="0" fontId="11" fillId="2" borderId="0" applyNumberFormat="0" applyBorder="0" applyAlignment="0" applyProtection="0">
      <alignment vertical="center"/>
    </xf>
    <xf numFmtId="0" fontId="51" fillId="7" borderId="0" applyNumberFormat="0" applyBorder="0" applyAlignment="0" applyProtection="0">
      <alignment vertical="center"/>
    </xf>
    <xf numFmtId="0" fontId="53" fillId="15" borderId="0" applyNumberFormat="0" applyBorder="0" applyAlignment="0" applyProtection="0">
      <alignment vertical="center"/>
    </xf>
    <xf numFmtId="0" fontId="75" fillId="6" borderId="1" applyNumberFormat="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17" fillId="0" borderId="0" applyNumberFormat="0" applyFill="0" applyBorder="0" applyAlignment="0" applyProtection="0">
      <alignment/>
    </xf>
    <xf numFmtId="0" fontId="47" fillId="0" borderId="6" applyNumberFormat="0" applyFill="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11" fillId="7" borderId="0" applyNumberFormat="0" applyBorder="0" applyAlignment="0" applyProtection="0">
      <alignment vertical="center"/>
    </xf>
    <xf numFmtId="0" fontId="46" fillId="5" borderId="0" applyNumberFormat="0" applyBorder="0" applyAlignment="0" applyProtection="0">
      <alignment vertical="center"/>
    </xf>
    <xf numFmtId="0" fontId="45" fillId="13"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44" fillId="12" borderId="0" applyNumberFormat="0" applyBorder="0" applyAlignment="0" applyProtection="0">
      <alignment vertical="center"/>
    </xf>
    <xf numFmtId="0" fontId="57" fillId="6" borderId="7" applyNumberFormat="0" applyAlignment="0" applyProtection="0">
      <alignment vertical="center"/>
    </xf>
    <xf numFmtId="0" fontId="45" fillId="23" borderId="0" applyNumberFormat="0" applyBorder="0" applyAlignment="0" applyProtection="0">
      <alignment vertical="center"/>
    </xf>
    <xf numFmtId="0" fontId="11" fillId="0" borderId="0">
      <alignment vertical="center"/>
      <protection/>
    </xf>
    <xf numFmtId="0" fontId="44" fillId="12" borderId="0" applyNumberFormat="0" applyBorder="0" applyAlignment="0" applyProtection="0">
      <alignment vertical="center"/>
    </xf>
    <xf numFmtId="0" fontId="11" fillId="14" borderId="0" applyNumberFormat="0" applyBorder="0" applyAlignment="0" applyProtection="0">
      <alignment vertical="center"/>
    </xf>
    <xf numFmtId="0" fontId="50" fillId="4" borderId="0" applyNumberFormat="0" applyBorder="0" applyAlignment="0" applyProtection="0">
      <alignment vertical="center"/>
    </xf>
    <xf numFmtId="0" fontId="45" fillId="3"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1" fillId="7" borderId="0" applyNumberFormat="0" applyBorder="0" applyAlignment="0" applyProtection="0">
      <alignment vertical="center"/>
    </xf>
    <xf numFmtId="0" fontId="17" fillId="0" borderId="0">
      <alignment vertical="center"/>
      <protection/>
    </xf>
    <xf numFmtId="0" fontId="41" fillId="0" borderId="0">
      <alignment/>
      <protection/>
    </xf>
    <xf numFmtId="0" fontId="55" fillId="9" borderId="1" applyNumberFormat="0" applyAlignment="0" applyProtection="0">
      <alignment vertical="center"/>
    </xf>
    <xf numFmtId="0" fontId="56" fillId="5" borderId="0" applyNumberFormat="0" applyBorder="0" applyAlignment="0" applyProtection="0">
      <alignment/>
    </xf>
    <xf numFmtId="0" fontId="11" fillId="1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3" fillId="15" borderId="0" applyNumberFormat="0" applyBorder="0" applyAlignment="0" applyProtection="0">
      <alignment vertical="center"/>
    </xf>
    <xf numFmtId="0" fontId="45" fillId="21"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56" fillId="5" borderId="0" applyNumberFormat="0" applyBorder="0" applyAlignment="0" applyProtection="0">
      <alignment/>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70" fillId="16" borderId="0" applyNumberFormat="0" applyBorder="0" applyAlignment="0" applyProtection="0">
      <alignment vertical="center"/>
    </xf>
    <xf numFmtId="0" fontId="46" fillId="5" borderId="0" applyNumberFormat="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48" fillId="12" borderId="0" applyNumberFormat="0" applyBorder="0" applyAlignment="0" applyProtection="0">
      <alignment/>
    </xf>
    <xf numFmtId="0" fontId="38" fillId="0" borderId="3" applyNumberFormat="0" applyFill="0" applyAlignment="0" applyProtection="0">
      <alignment vertical="center"/>
    </xf>
    <xf numFmtId="0" fontId="45" fillId="17" borderId="0" applyNumberFormat="0" applyBorder="0" applyAlignment="0" applyProtection="0">
      <alignment vertical="center"/>
    </xf>
    <xf numFmtId="0" fontId="75" fillId="6" borderId="1" applyNumberFormat="0" applyAlignment="0" applyProtection="0">
      <alignment vertical="center"/>
    </xf>
    <xf numFmtId="0" fontId="52" fillId="20" borderId="10" applyNumberFormat="0" applyAlignment="0" applyProtection="0">
      <alignment vertical="center"/>
    </xf>
    <xf numFmtId="0" fontId="46" fillId="5" borderId="0" applyNumberFormat="0" applyBorder="0" applyAlignment="0" applyProtection="0">
      <alignment vertical="center"/>
    </xf>
    <xf numFmtId="0" fontId="50" fillId="4" borderId="0" applyNumberFormat="0" applyBorder="0" applyAlignment="0" applyProtection="0">
      <alignment vertical="center"/>
    </xf>
    <xf numFmtId="0" fontId="56" fillId="5" borderId="0" applyNumberFormat="0" applyBorder="0" applyAlignment="0" applyProtection="0">
      <alignment vertical="center"/>
    </xf>
    <xf numFmtId="0" fontId="90" fillId="5" borderId="0" applyNumberFormat="0" applyBorder="0" applyAlignment="0" applyProtection="0">
      <alignment vertical="center"/>
    </xf>
    <xf numFmtId="0" fontId="55" fillId="9" borderId="1" applyNumberFormat="0" applyAlignment="0" applyProtection="0">
      <alignment vertical="center"/>
    </xf>
    <xf numFmtId="0" fontId="49" fillId="12"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3" fillId="0" borderId="0">
      <alignment/>
      <protection/>
    </xf>
    <xf numFmtId="0" fontId="54" fillId="12" borderId="0" applyNumberFormat="0" applyBorder="0" applyAlignment="0" applyProtection="0">
      <alignment vertical="center"/>
    </xf>
    <xf numFmtId="0" fontId="65" fillId="0" borderId="4" applyNumberFormat="0" applyFill="0" applyAlignment="0" applyProtection="0">
      <alignment vertical="center"/>
    </xf>
    <xf numFmtId="0" fontId="46" fillId="5" borderId="0" applyNumberFormat="0" applyBorder="0" applyAlignment="0" applyProtection="0">
      <alignment vertical="center"/>
    </xf>
    <xf numFmtId="0" fontId="45" fillId="21" borderId="0" applyNumberFormat="0" applyBorder="0" applyAlignment="0" applyProtection="0">
      <alignment vertical="center"/>
    </xf>
    <xf numFmtId="0" fontId="11" fillId="12" borderId="0" applyNumberFormat="0" applyBorder="0" applyAlignment="0" applyProtection="0">
      <alignment vertical="center"/>
    </xf>
    <xf numFmtId="0" fontId="46" fillId="7" borderId="0" applyNumberFormat="0" applyBorder="0" applyAlignment="0" applyProtection="0">
      <alignment vertical="center"/>
    </xf>
    <xf numFmtId="0" fontId="3" fillId="0" borderId="0">
      <alignment/>
      <protection/>
    </xf>
    <xf numFmtId="0" fontId="11" fillId="11" borderId="0" applyNumberFormat="0" applyBorder="0" applyAlignment="0" applyProtection="0">
      <alignment vertical="center"/>
    </xf>
    <xf numFmtId="0" fontId="54" fillId="12" borderId="0" applyNumberFormat="0" applyBorder="0" applyAlignment="0" applyProtection="0">
      <alignment vertical="center"/>
    </xf>
    <xf numFmtId="0" fontId="11" fillId="14" borderId="0" applyNumberFormat="0" applyBorder="0" applyAlignment="0" applyProtection="0">
      <alignment vertical="center"/>
    </xf>
    <xf numFmtId="0" fontId="44" fillId="15" borderId="0" applyNumberFormat="0" applyBorder="0" applyAlignment="0" applyProtection="0">
      <alignment vertical="center"/>
    </xf>
    <xf numFmtId="0" fontId="46" fillId="5" borderId="0" applyNumberFormat="0" applyBorder="0" applyAlignment="0" applyProtection="0">
      <alignment vertical="center"/>
    </xf>
    <xf numFmtId="176" fontId="17" fillId="0" borderId="0" applyFont="0" applyFill="0" applyBorder="0" applyAlignment="0" applyProtection="0">
      <alignment/>
    </xf>
    <xf numFmtId="0" fontId="44" fillId="12" borderId="0" applyNumberFormat="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45" fillId="21" borderId="0" applyNumberFormat="0" applyBorder="0" applyAlignment="0" applyProtection="0">
      <alignment vertical="center"/>
    </xf>
    <xf numFmtId="0" fontId="11" fillId="16" borderId="0" applyNumberFormat="0" applyBorder="0" applyAlignment="0" applyProtection="0">
      <alignment vertical="center"/>
    </xf>
    <xf numFmtId="0" fontId="53" fillId="15"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38" fillId="0" borderId="3" applyNumberFormat="0" applyFill="0" applyAlignment="0" applyProtection="0">
      <alignment vertical="center"/>
    </xf>
    <xf numFmtId="0" fontId="49" fillId="12" borderId="0" applyNumberFormat="0" applyBorder="0" applyAlignment="0" applyProtection="0">
      <alignment vertical="center"/>
    </xf>
    <xf numFmtId="0" fontId="55" fillId="9" borderId="1" applyNumberFormat="0" applyAlignment="0" applyProtection="0">
      <alignment vertical="center"/>
    </xf>
    <xf numFmtId="0" fontId="38" fillId="0" borderId="3" applyNumberFormat="0" applyFill="0" applyAlignment="0" applyProtection="0">
      <alignment vertical="center"/>
    </xf>
    <xf numFmtId="0" fontId="56" fillId="5" borderId="0" applyNumberFormat="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51" fillId="7" borderId="0" applyNumberFormat="0" applyBorder="0" applyAlignment="0" applyProtection="0">
      <alignment vertical="center"/>
    </xf>
    <xf numFmtId="0" fontId="52" fillId="20" borderId="10" applyNumberFormat="0" applyAlignment="0" applyProtection="0">
      <alignment vertical="center"/>
    </xf>
    <xf numFmtId="0" fontId="46" fillId="5" borderId="0" applyNumberFormat="0" applyBorder="0" applyAlignment="0" applyProtection="0">
      <alignment vertical="center"/>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45" fillId="24" borderId="0" applyNumberFormat="0" applyBorder="0" applyAlignment="0" applyProtection="0">
      <alignment vertical="center"/>
    </xf>
    <xf numFmtId="0" fontId="46" fillId="5" borderId="0" applyNumberFormat="0" applyBorder="0" applyAlignment="0" applyProtection="0">
      <alignment vertical="center"/>
    </xf>
    <xf numFmtId="0" fontId="3" fillId="0" borderId="0">
      <alignment/>
      <protection locked="0"/>
    </xf>
    <xf numFmtId="0" fontId="51" fillId="7" borderId="0" applyNumberFormat="0" applyBorder="0" applyAlignment="0" applyProtection="0">
      <alignment vertical="center"/>
    </xf>
    <xf numFmtId="0" fontId="46" fillId="5" borderId="0" applyNumberFormat="0" applyBorder="0" applyAlignment="0" applyProtection="0">
      <alignment vertical="center"/>
    </xf>
    <xf numFmtId="0" fontId="45" fillId="10" borderId="0" applyNumberFormat="0" applyBorder="0" applyAlignment="0" applyProtection="0">
      <alignment vertical="center"/>
    </xf>
    <xf numFmtId="0" fontId="46" fillId="5" borderId="0" applyNumberFormat="0" applyBorder="0" applyAlignment="0" applyProtection="0">
      <alignment vertical="center"/>
    </xf>
    <xf numFmtId="0" fontId="45" fillId="13" borderId="0" applyNumberFormat="0" applyBorder="0" applyAlignment="0" applyProtection="0">
      <alignment vertical="center"/>
    </xf>
    <xf numFmtId="0" fontId="51" fillId="7" borderId="0" applyNumberFormat="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6" fillId="5" borderId="0" applyNumberFormat="0" applyBorder="0" applyAlignment="0" applyProtection="0">
      <alignment vertical="center"/>
    </xf>
    <xf numFmtId="0" fontId="70" fillId="10" borderId="0" applyNumberFormat="0" applyBorder="0" applyAlignment="0" applyProtection="0">
      <alignment vertical="center"/>
    </xf>
    <xf numFmtId="0" fontId="63" fillId="21" borderId="0" applyNumberFormat="0" applyBorder="0" applyAlignment="0" applyProtection="0">
      <alignment vertical="center"/>
    </xf>
    <xf numFmtId="0" fontId="31" fillId="32" borderId="0" applyNumberFormat="0" applyBorder="0" applyAlignment="0" applyProtection="0">
      <alignment/>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38" fillId="0" borderId="3" applyNumberFormat="0" applyFill="0" applyAlignment="0" applyProtection="0">
      <alignment vertical="center"/>
    </xf>
    <xf numFmtId="0" fontId="46" fillId="5" borderId="0" applyNumberFormat="0" applyBorder="0" applyAlignment="0" applyProtection="0">
      <alignment vertical="center"/>
    </xf>
    <xf numFmtId="0" fontId="5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8" fillId="12" borderId="0" applyNumberFormat="0" applyBorder="0" applyAlignment="0" applyProtection="0">
      <alignment/>
    </xf>
    <xf numFmtId="0" fontId="51" fillId="7" borderId="0" applyNumberFormat="0" applyBorder="0" applyAlignment="0" applyProtection="0">
      <alignment vertical="center"/>
    </xf>
    <xf numFmtId="0" fontId="50" fillId="4"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9" fillId="15" borderId="0" applyNumberFormat="0" applyBorder="0" applyAlignment="0" applyProtection="0">
      <alignment vertical="center"/>
    </xf>
    <xf numFmtId="0" fontId="47" fillId="0" borderId="0" applyNumberFormat="0" applyFill="0" applyBorder="0" applyAlignment="0" applyProtection="0">
      <alignment vertical="center"/>
    </xf>
    <xf numFmtId="0" fontId="0" fillId="8" borderId="0" applyNumberFormat="0" applyBorder="0" applyAlignment="0" applyProtection="0">
      <alignment/>
    </xf>
    <xf numFmtId="0" fontId="56" fillId="7" borderId="0" applyNumberFormat="0" applyBorder="0" applyAlignment="0" applyProtection="0">
      <alignment vertical="center"/>
    </xf>
    <xf numFmtId="0" fontId="17" fillId="0" borderId="0">
      <alignment/>
      <protection/>
    </xf>
    <xf numFmtId="41" fontId="3" fillId="0" borderId="0" applyFont="0" applyFill="0" applyBorder="0" applyAlignment="0" applyProtection="0">
      <alignment/>
    </xf>
    <xf numFmtId="0" fontId="56" fillId="5" borderId="0" applyNumberFormat="0" applyBorder="0" applyAlignment="0" applyProtection="0">
      <alignment/>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7" fillId="0" borderId="6" applyNumberFormat="0" applyFill="0" applyAlignment="0" applyProtection="0">
      <alignment vertical="center"/>
    </xf>
    <xf numFmtId="0" fontId="49"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75" fillId="6" borderId="1"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6" fillId="5"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5" fillId="21" borderId="0" applyNumberFormat="0" applyBorder="0" applyAlignment="0" applyProtection="0">
      <alignment vertical="center"/>
    </xf>
    <xf numFmtId="0" fontId="11" fillId="15" borderId="0" applyNumberFormat="0" applyBorder="0" applyAlignment="0" applyProtection="0">
      <alignment vertical="center"/>
    </xf>
    <xf numFmtId="0" fontId="46" fillId="7" borderId="0" applyNumberFormat="0" applyBorder="0" applyAlignment="0" applyProtection="0">
      <alignment vertical="center"/>
    </xf>
    <xf numFmtId="0" fontId="45" fillId="19" borderId="0" applyNumberFormat="0" applyBorder="0" applyAlignment="0" applyProtection="0">
      <alignment vertical="center"/>
    </xf>
    <xf numFmtId="0" fontId="11" fillId="10" borderId="0" applyNumberFormat="0" applyBorder="0" applyAlignment="0" applyProtection="0">
      <alignment vertical="center"/>
    </xf>
    <xf numFmtId="0" fontId="48" fillId="12" borderId="0" applyNumberFormat="0" applyBorder="0" applyAlignment="0" applyProtection="0">
      <alignment/>
    </xf>
    <xf numFmtId="0" fontId="44" fillId="12" borderId="0" applyNumberFormat="0" applyBorder="0" applyAlignment="0" applyProtection="0">
      <alignment vertical="center"/>
    </xf>
    <xf numFmtId="0" fontId="46" fillId="7" borderId="0" applyNumberFormat="0" applyBorder="0" applyAlignment="0" applyProtection="0">
      <alignment vertical="center"/>
    </xf>
    <xf numFmtId="0" fontId="44" fillId="12" borderId="0" applyNumberFormat="0" applyBorder="0" applyAlignment="0" applyProtection="0">
      <alignment vertical="center"/>
    </xf>
    <xf numFmtId="0" fontId="17" fillId="0" borderId="0">
      <alignment vertical="center"/>
      <protection/>
    </xf>
    <xf numFmtId="0" fontId="46" fillId="5" borderId="0" applyNumberFormat="0" applyBorder="0" applyAlignment="0" applyProtection="0">
      <alignment vertical="center"/>
    </xf>
    <xf numFmtId="0" fontId="48" fillId="12" borderId="0" applyNumberFormat="0" applyBorder="0" applyAlignment="0" applyProtection="0">
      <alignment/>
    </xf>
    <xf numFmtId="0" fontId="48" fillId="12" borderId="0" applyNumberFormat="0" applyBorder="0" applyAlignment="0" applyProtection="0">
      <alignment/>
    </xf>
    <xf numFmtId="0" fontId="46" fillId="5" borderId="0" applyNumberFormat="0" applyBorder="0" applyAlignment="0" applyProtection="0">
      <alignment vertical="center"/>
    </xf>
    <xf numFmtId="0" fontId="11" fillId="2" borderId="0" applyNumberFormat="0" applyBorder="0" applyAlignment="0" applyProtection="0">
      <alignment vertical="center"/>
    </xf>
    <xf numFmtId="0" fontId="50" fillId="4" borderId="0" applyNumberFormat="0" applyBorder="0" applyAlignment="0" applyProtection="0">
      <alignment vertical="center"/>
    </xf>
    <xf numFmtId="0" fontId="46" fillId="5" borderId="0" applyNumberFormat="0" applyBorder="0" applyAlignment="0" applyProtection="0">
      <alignment vertical="center"/>
    </xf>
    <xf numFmtId="9" fontId="17" fillId="0" borderId="0" applyFont="0" applyFill="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57" fillId="6" borderId="7" applyNumberFormat="0" applyAlignment="0" applyProtection="0">
      <alignment vertical="center"/>
    </xf>
    <xf numFmtId="0" fontId="46" fillId="5" borderId="0" applyNumberFormat="0" applyBorder="0" applyAlignment="0" applyProtection="0">
      <alignment vertical="center"/>
    </xf>
    <xf numFmtId="0" fontId="47" fillId="0" borderId="0" applyNumberFormat="0" applyFill="0" applyBorder="0" applyAlignment="0" applyProtection="0">
      <alignment vertical="center"/>
    </xf>
    <xf numFmtId="0" fontId="44" fillId="12" borderId="0" applyNumberFormat="0" applyBorder="0" applyAlignment="0" applyProtection="0">
      <alignment vertical="center"/>
    </xf>
    <xf numFmtId="0" fontId="17" fillId="0" borderId="0">
      <alignment/>
      <protection/>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1" fillId="15" borderId="0" applyNumberFormat="0" applyBorder="0" applyAlignment="0" applyProtection="0">
      <alignment vertical="center"/>
    </xf>
    <xf numFmtId="0" fontId="44" fillId="12" borderId="0" applyNumberFormat="0" applyBorder="0" applyAlignment="0" applyProtection="0">
      <alignment vertical="center"/>
    </xf>
    <xf numFmtId="0" fontId="11" fillId="16" borderId="0" applyNumberFormat="0" applyBorder="0" applyAlignment="0" applyProtection="0">
      <alignment vertical="center"/>
    </xf>
    <xf numFmtId="0" fontId="46" fillId="5" borderId="0" applyNumberFormat="0" applyBorder="0" applyAlignment="0" applyProtection="0">
      <alignment vertical="center"/>
    </xf>
    <xf numFmtId="0" fontId="45" fillId="24"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cellStyleXfs>
  <cellXfs count="746">
    <xf numFmtId="0" fontId="0" fillId="0" borderId="0" xfId="0" applyAlignment="1">
      <alignment vertical="center"/>
    </xf>
    <xf numFmtId="0" fontId="2" fillId="0" borderId="0" xfId="0" applyFont="1" applyFill="1" applyBorder="1" applyAlignment="1" applyProtection="1">
      <alignment/>
      <protection/>
    </xf>
    <xf numFmtId="0" fontId="2" fillId="33" borderId="0" xfId="0" applyFont="1" applyFill="1" applyBorder="1" applyAlignment="1" applyProtection="1">
      <alignment/>
      <protection/>
    </xf>
    <xf numFmtId="0" fontId="2" fillId="34" borderId="0" xfId="0" applyFont="1" applyFill="1" applyBorder="1" applyAlignment="1" applyProtection="1">
      <alignment/>
      <protection/>
    </xf>
    <xf numFmtId="0" fontId="3" fillId="34" borderId="0" xfId="0" applyFont="1" applyFill="1" applyAlignment="1">
      <alignment/>
    </xf>
    <xf numFmtId="0" fontId="4" fillId="34" borderId="0" xfId="0" applyFont="1" applyFill="1" applyBorder="1" applyAlignment="1" applyProtection="1">
      <alignment/>
      <protection/>
    </xf>
    <xf numFmtId="4" fontId="2" fillId="34" borderId="0" xfId="0" applyNumberFormat="1" applyFont="1" applyFill="1" applyBorder="1" applyAlignment="1" applyProtection="1">
      <alignment/>
      <protection/>
    </xf>
    <xf numFmtId="0" fontId="5" fillId="34" borderId="0" xfId="0"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0" fontId="7" fillId="34" borderId="18" xfId="0" applyFont="1" applyFill="1" applyBorder="1" applyAlignment="1" applyProtection="1">
      <alignment horizontal="center" vertical="center" wrapText="1"/>
      <protection/>
    </xf>
    <xf numFmtId="0" fontId="7" fillId="34" borderId="19" xfId="0" applyFont="1" applyFill="1" applyBorder="1" applyAlignment="1" applyProtection="1">
      <alignment horizontal="center" vertical="center" wrapText="1"/>
      <protection/>
    </xf>
    <xf numFmtId="0" fontId="7" fillId="34" borderId="20" xfId="0" applyFont="1" applyFill="1" applyBorder="1" applyAlignment="1" applyProtection="1">
      <alignment horizontal="center" vertical="center" wrapText="1"/>
      <protection/>
    </xf>
    <xf numFmtId="0" fontId="7" fillId="34" borderId="18" xfId="0" applyFont="1" applyFill="1" applyBorder="1" applyAlignment="1" applyProtection="1">
      <alignment horizontal="center" vertical="center"/>
      <protection/>
    </xf>
    <xf numFmtId="0" fontId="7" fillId="34" borderId="21" xfId="0" applyFont="1" applyFill="1" applyBorder="1" applyAlignment="1" applyProtection="1">
      <alignment horizontal="center" vertical="center"/>
      <protection/>
    </xf>
    <xf numFmtId="0" fontId="7" fillId="34" borderId="22" xfId="0" applyFont="1" applyFill="1" applyBorder="1" applyAlignment="1" applyProtection="1">
      <alignment horizontal="center" vertical="center"/>
      <protection/>
    </xf>
    <xf numFmtId="49" fontId="7" fillId="34" borderId="21" xfId="0" applyNumberFormat="1" applyFont="1" applyFill="1" applyBorder="1" applyAlignment="1" applyProtection="1">
      <alignment horizontal="center" vertical="center"/>
      <protection/>
    </xf>
    <xf numFmtId="0" fontId="7" fillId="34" borderId="21" xfId="0" applyFont="1" applyFill="1" applyBorder="1" applyAlignment="1" applyProtection="1">
      <alignment vertical="center"/>
      <protection/>
    </xf>
    <xf numFmtId="198" fontId="7" fillId="34" borderId="21" xfId="0" applyNumberFormat="1" applyFont="1" applyFill="1" applyBorder="1" applyAlignment="1" applyProtection="1">
      <alignment horizontal="right" vertical="center"/>
      <protection/>
    </xf>
    <xf numFmtId="49" fontId="8" fillId="34" borderId="21" xfId="0" applyNumberFormat="1" applyFont="1" applyFill="1" applyBorder="1" applyAlignment="1" applyProtection="1">
      <alignment horizontal="center" vertical="center"/>
      <protection/>
    </xf>
    <xf numFmtId="0" fontId="8" fillId="34" borderId="21" xfId="0" applyFont="1" applyFill="1" applyBorder="1" applyAlignment="1" applyProtection="1">
      <alignment vertical="center"/>
      <protection/>
    </xf>
    <xf numFmtId="0" fontId="7" fillId="34" borderId="0" xfId="0" applyFont="1" applyFill="1" applyBorder="1" applyAlignment="1" applyProtection="1">
      <alignment horizontal="right" vertical="center"/>
      <protection/>
    </xf>
    <xf numFmtId="0" fontId="7" fillId="34" borderId="19" xfId="0" applyFont="1" applyFill="1" applyBorder="1" applyAlignment="1" applyProtection="1">
      <alignment horizontal="center" vertical="center"/>
      <protection/>
    </xf>
    <xf numFmtId="0" fontId="7" fillId="34" borderId="20" xfId="0" applyFont="1" applyFill="1" applyBorder="1" applyAlignment="1" applyProtection="1">
      <alignment horizontal="center" vertical="center"/>
      <protection/>
    </xf>
    <xf numFmtId="0" fontId="7" fillId="34" borderId="23" xfId="0" applyFont="1" applyFill="1" applyBorder="1" applyAlignment="1" applyProtection="1">
      <alignment horizontal="center" vertical="center"/>
      <protection/>
    </xf>
    <xf numFmtId="199" fontId="7" fillId="34" borderId="21" xfId="0" applyNumberFormat="1" applyFont="1" applyFill="1" applyBorder="1" applyAlignment="1" applyProtection="1">
      <alignment horizontal="center" vertical="center"/>
      <protection/>
    </xf>
    <xf numFmtId="4" fontId="7" fillId="34" borderId="18" xfId="0" applyNumberFormat="1" applyFont="1" applyFill="1" applyBorder="1" applyAlignment="1" applyProtection="1">
      <alignment horizontal="center" vertical="center"/>
      <protection/>
    </xf>
    <xf numFmtId="0" fontId="9" fillId="34" borderId="0" xfId="0" applyFont="1" applyFill="1" applyBorder="1" applyAlignment="1" applyProtection="1">
      <alignment horizontal="right" vertical="center"/>
      <protection/>
    </xf>
    <xf numFmtId="0" fontId="7" fillId="34" borderId="24" xfId="0" applyFont="1" applyFill="1" applyBorder="1" applyAlignment="1" applyProtection="1">
      <alignment horizontal="center" vertical="center"/>
      <protection/>
    </xf>
    <xf numFmtId="0" fontId="7" fillId="34" borderId="25" xfId="0" applyFont="1" applyFill="1" applyBorder="1" applyAlignment="1" applyProtection="1">
      <alignment horizontal="center" vertical="center"/>
      <protection/>
    </xf>
    <xf numFmtId="199" fontId="7" fillId="34" borderId="23" xfId="0" applyNumberFormat="1" applyFont="1" applyFill="1" applyBorder="1" applyAlignment="1" applyProtection="1">
      <alignment horizontal="center" vertical="center"/>
      <protection/>
    </xf>
    <xf numFmtId="200" fontId="2" fillId="34" borderId="0" xfId="0" applyNumberFormat="1" applyFont="1" applyFill="1" applyBorder="1" applyAlignment="1" applyProtection="1">
      <alignmen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198" fontId="10" fillId="34" borderId="21" xfId="0" applyNumberFormat="1" applyFont="1" applyFill="1" applyBorder="1" applyAlignment="1" applyProtection="1">
      <alignment horizontal="right" vertical="center"/>
      <protection/>
    </xf>
    <xf numFmtId="0" fontId="11" fillId="0" borderId="0" xfId="1900" applyAlignment="1">
      <alignment vertical="center"/>
      <protection/>
    </xf>
    <xf numFmtId="0" fontId="12" fillId="0" borderId="0" xfId="1900" applyFont="1" applyAlignment="1">
      <alignment/>
      <protection/>
    </xf>
    <xf numFmtId="0" fontId="11" fillId="0" borderId="0" xfId="1900" applyAlignment="1">
      <alignment/>
      <protection/>
    </xf>
    <xf numFmtId="0" fontId="11" fillId="0" borderId="0" xfId="1900" applyAlignment="1">
      <alignment horizontal="center"/>
      <protection/>
    </xf>
    <xf numFmtId="0" fontId="13" fillId="0" borderId="0" xfId="1900" applyFont="1" applyAlignment="1">
      <alignment horizontal="left" vertical="center"/>
      <protection/>
    </xf>
    <xf numFmtId="0" fontId="14" fillId="0" borderId="0" xfId="1900" applyFont="1" applyAlignment="1">
      <alignment horizontal="left" vertical="center"/>
      <protection/>
    </xf>
    <xf numFmtId="0" fontId="15" fillId="0" borderId="0" xfId="1900" applyFont="1" applyBorder="1" applyAlignment="1">
      <alignment horizontal="center" vertical="center"/>
      <protection/>
    </xf>
    <xf numFmtId="0" fontId="0" fillId="0" borderId="0" xfId="1900" applyFont="1" applyAlignment="1">
      <alignment vertical="center"/>
      <protection/>
    </xf>
    <xf numFmtId="0" fontId="0" fillId="0" borderId="0" xfId="1900" applyFont="1" applyAlignment="1">
      <alignment horizontal="center" vertical="center"/>
      <protection/>
    </xf>
    <xf numFmtId="0" fontId="0" fillId="0" borderId="26" xfId="1900" applyFont="1" applyBorder="1" applyAlignment="1">
      <alignment horizontal="center" vertical="center"/>
      <protection/>
    </xf>
    <xf numFmtId="0" fontId="0" fillId="0" borderId="16" xfId="1900" applyFont="1" applyBorder="1" applyAlignment="1">
      <alignment horizontal="center" vertical="center"/>
      <protection/>
    </xf>
    <xf numFmtId="0" fontId="0" fillId="0" borderId="5" xfId="1900" applyFont="1" applyBorder="1" applyAlignment="1">
      <alignment horizontal="center" vertical="center"/>
      <protection/>
    </xf>
    <xf numFmtId="0" fontId="0" fillId="0" borderId="27" xfId="1900" applyFont="1" applyBorder="1" applyAlignment="1">
      <alignment horizontal="center" vertical="center"/>
      <protection/>
    </xf>
    <xf numFmtId="0" fontId="0" fillId="0" borderId="27" xfId="1900" applyFont="1" applyBorder="1" applyAlignment="1">
      <alignment horizontal="center" vertical="center" wrapText="1"/>
      <protection/>
    </xf>
    <xf numFmtId="0" fontId="0" fillId="0" borderId="14" xfId="1900" applyFont="1" applyBorder="1" applyAlignment="1">
      <alignment horizontal="center" vertical="center"/>
      <protection/>
    </xf>
    <xf numFmtId="0" fontId="0" fillId="0" borderId="14" xfId="0" applyFont="1" applyBorder="1" applyAlignment="1">
      <alignment horizontal="center" vertical="center" wrapText="1"/>
    </xf>
    <xf numFmtId="0" fontId="16" fillId="0" borderId="5" xfId="1900" applyFont="1" applyBorder="1" applyAlignment="1">
      <alignment vertical="center"/>
      <protection/>
    </xf>
    <xf numFmtId="0" fontId="16" fillId="0" borderId="5" xfId="1900" applyFont="1" applyBorder="1" applyAlignment="1">
      <alignment horizontal="center" vertical="center"/>
      <protection/>
    </xf>
    <xf numFmtId="0" fontId="16" fillId="0" borderId="5" xfId="1900" applyFont="1" applyBorder="1" applyAlignment="1">
      <alignment vertical="center" wrapText="1"/>
      <protection/>
    </xf>
    <xf numFmtId="0" fontId="16" fillId="0" borderId="5" xfId="1900" applyFont="1" applyBorder="1" applyAlignment="1">
      <alignment horizontal="left" vertical="center"/>
      <protection/>
    </xf>
    <xf numFmtId="0" fontId="16" fillId="0" borderId="5" xfId="1900" applyFont="1" applyBorder="1" applyAlignment="1">
      <alignment/>
      <protection/>
    </xf>
    <xf numFmtId="0" fontId="17" fillId="0" borderId="0" xfId="1900" applyFont="1" applyAlignment="1">
      <alignment horizontal="right" vertical="center"/>
      <protection/>
    </xf>
    <xf numFmtId="0" fontId="0" fillId="0" borderId="5" xfId="1900" applyFont="1" applyBorder="1" applyAlignment="1">
      <alignment horizontal="center" vertical="center" wrapText="1"/>
      <protection/>
    </xf>
    <xf numFmtId="0" fontId="0" fillId="0" borderId="5" xfId="0" applyFont="1" applyBorder="1" applyAlignment="1">
      <alignment horizontal="center" vertical="center" wrapText="1"/>
    </xf>
    <xf numFmtId="0" fontId="18" fillId="0" borderId="0" xfId="1582" applyFont="1" applyFill="1" applyAlignment="1">
      <alignment wrapText="1"/>
      <protection/>
    </xf>
    <xf numFmtId="0" fontId="19" fillId="0" borderId="0" xfId="0" applyFont="1" applyFill="1" applyAlignment="1">
      <alignment vertical="center"/>
    </xf>
    <xf numFmtId="0" fontId="20" fillId="0" borderId="0" xfId="0" applyFont="1" applyFill="1" applyAlignment="1">
      <alignment vertical="center"/>
    </xf>
    <xf numFmtId="201" fontId="19" fillId="0" borderId="0" xfId="0" applyNumberFormat="1" applyFont="1" applyFill="1" applyAlignment="1">
      <alignment vertical="center"/>
    </xf>
    <xf numFmtId="202" fontId="19" fillId="0" borderId="0" xfId="0" applyNumberFormat="1" applyFont="1" applyFill="1" applyAlignment="1">
      <alignment vertical="center"/>
    </xf>
    <xf numFmtId="203" fontId="19" fillId="0" borderId="0" xfId="0" applyNumberFormat="1" applyFont="1" applyFill="1" applyAlignment="1">
      <alignment vertical="center"/>
    </xf>
    <xf numFmtId="0" fontId="13" fillId="0" borderId="0" xfId="2351" applyFont="1" applyFill="1" applyAlignment="1">
      <alignment vertical="center" wrapText="1"/>
      <protection/>
    </xf>
    <xf numFmtId="0" fontId="21" fillId="0" borderId="0" xfId="2351" applyFont="1" applyFill="1" applyAlignment="1">
      <alignment vertical="center" wrapText="1"/>
      <protection/>
    </xf>
    <xf numFmtId="201" fontId="18" fillId="0" borderId="0" xfId="360" applyNumberFormat="1" applyFont="1" applyFill="1" applyAlignment="1">
      <alignment horizontal="right" wrapText="1"/>
    </xf>
    <xf numFmtId="202" fontId="18" fillId="0" borderId="0" xfId="360" applyNumberFormat="1" applyFont="1" applyFill="1" applyAlignment="1">
      <alignment horizontal="right" wrapText="1"/>
    </xf>
    <xf numFmtId="0" fontId="5" fillId="0" borderId="0" xfId="3134" applyNumberFormat="1" applyFont="1" applyFill="1" applyBorder="1" applyAlignment="1" applyProtection="1">
      <alignment horizontal="center" vertical="center"/>
      <protection/>
    </xf>
    <xf numFmtId="201" fontId="5" fillId="0" borderId="0" xfId="3134" applyNumberFormat="1" applyFont="1" applyFill="1" applyBorder="1" applyAlignment="1" applyProtection="1">
      <alignment horizontal="center" vertical="center"/>
      <protection/>
    </xf>
    <xf numFmtId="0" fontId="0" fillId="0" borderId="0" xfId="3134" applyNumberFormat="1" applyFont="1" applyFill="1" applyBorder="1" applyAlignment="1" applyProtection="1">
      <alignment horizontal="left" vertical="top"/>
      <protection/>
    </xf>
    <xf numFmtId="201" fontId="22" fillId="0" borderId="0" xfId="3134" applyNumberFormat="1" applyFont="1" applyFill="1" applyBorder="1" applyAlignment="1" applyProtection="1">
      <alignment horizontal="left" vertical="top"/>
      <protection/>
    </xf>
    <xf numFmtId="0" fontId="22" fillId="0" borderId="0" xfId="3134" applyNumberFormat="1" applyFont="1" applyFill="1" applyBorder="1" applyAlignment="1" applyProtection="1">
      <alignment horizontal="left" vertical="top"/>
      <protection/>
    </xf>
    <xf numFmtId="0" fontId="23" fillId="0" borderId="28" xfId="3134" applyNumberFormat="1" applyFont="1" applyFill="1" applyBorder="1" applyAlignment="1" applyProtection="1">
      <alignment horizontal="center" vertical="center" wrapText="1"/>
      <protection/>
    </xf>
    <xf numFmtId="201" fontId="24" fillId="0" borderId="28" xfId="3134" applyNumberFormat="1" applyFont="1" applyFill="1" applyBorder="1" applyAlignment="1" applyProtection="1">
      <alignment horizontal="center" vertical="center" wrapText="1"/>
      <protection/>
    </xf>
    <xf numFmtId="202" fontId="24" fillId="0" borderId="29" xfId="3134" applyNumberFormat="1" applyFont="1" applyFill="1" applyBorder="1" applyAlignment="1" applyProtection="1">
      <alignment horizontal="center" vertical="center" wrapText="1"/>
      <protection/>
    </xf>
    <xf numFmtId="0" fontId="24" fillId="0" borderId="30" xfId="3134" applyNumberFormat="1" applyFont="1" applyFill="1" applyBorder="1" applyAlignment="1" applyProtection="1">
      <alignment horizontal="center" vertical="center" wrapText="1"/>
      <protection/>
    </xf>
    <xf numFmtId="0" fontId="23" fillId="0" borderId="30" xfId="3134" applyNumberFormat="1" applyFont="1" applyFill="1" applyBorder="1" applyAlignment="1" applyProtection="1">
      <alignment horizontal="center" vertical="center" wrapText="1"/>
      <protection/>
    </xf>
    <xf numFmtId="201" fontId="24" fillId="0" borderId="30" xfId="3134" applyNumberFormat="1" applyFont="1" applyFill="1" applyBorder="1" applyAlignment="1" applyProtection="1">
      <alignment horizontal="center" vertical="center" wrapText="1"/>
      <protection/>
    </xf>
    <xf numFmtId="202" fontId="23" fillId="0" borderId="5" xfId="3134" applyNumberFormat="1" applyFont="1" applyFill="1" applyBorder="1" applyAlignment="1" applyProtection="1">
      <alignment horizontal="center" vertical="center" wrapText="1"/>
      <protection/>
    </xf>
    <xf numFmtId="0" fontId="0" fillId="0" borderId="30" xfId="3134" applyNumberFormat="1" applyFont="1" applyFill="1" applyBorder="1" applyAlignment="1" applyProtection="1">
      <alignment horizontal="left" vertical="center" wrapText="1"/>
      <protection/>
    </xf>
    <xf numFmtId="202" fontId="22" fillId="0" borderId="30" xfId="360" applyNumberFormat="1" applyFont="1" applyFill="1" applyBorder="1" applyAlignment="1" applyProtection="1">
      <alignment horizontal="right" vertical="center" wrapText="1"/>
      <protection/>
    </xf>
    <xf numFmtId="0" fontId="22" fillId="0" borderId="21" xfId="3134" applyNumberFormat="1" applyFont="1" applyFill="1" applyBorder="1" applyAlignment="1" applyProtection="1">
      <alignment horizontal="left" vertical="center" wrapText="1"/>
      <protection/>
    </xf>
    <xf numFmtId="201" fontId="22" fillId="0" borderId="30" xfId="360" applyNumberFormat="1" applyFont="1" applyFill="1" applyBorder="1" applyAlignment="1" applyProtection="1">
      <alignment horizontal="right" vertical="center" wrapText="1"/>
      <protection/>
    </xf>
    <xf numFmtId="0" fontId="22" fillId="0" borderId="21" xfId="3134" applyNumberFormat="1" applyFont="1" applyFill="1" applyBorder="1" applyAlignment="1" applyProtection="1">
      <alignment vertical="center" wrapText="1"/>
      <protection/>
    </xf>
    <xf numFmtId="0" fontId="22" fillId="0" borderId="21" xfId="3134" applyNumberFormat="1" applyFont="1" applyFill="1" applyBorder="1" applyAlignment="1" applyProtection="1">
      <alignment horizontal="center" vertical="center" wrapText="1"/>
      <protection/>
    </xf>
    <xf numFmtId="0" fontId="0" fillId="0" borderId="21" xfId="3134" applyNumberFormat="1" applyFont="1" applyFill="1" applyBorder="1" applyAlignment="1" applyProtection="1">
      <alignment horizontal="left" vertical="center" wrapText="1"/>
      <protection/>
    </xf>
    <xf numFmtId="0" fontId="25" fillId="0" borderId="0" xfId="3134" applyFont="1" applyFill="1">
      <alignment/>
      <protection/>
    </xf>
    <xf numFmtId="201" fontId="25" fillId="0" borderId="0" xfId="3134" applyNumberFormat="1" applyFont="1" applyFill="1">
      <alignment/>
      <protection/>
    </xf>
    <xf numFmtId="202" fontId="25" fillId="0" borderId="0" xfId="3134" applyNumberFormat="1" applyFont="1" applyFill="1">
      <alignment/>
      <protection/>
    </xf>
    <xf numFmtId="203" fontId="18" fillId="0" borderId="0" xfId="1582" applyNumberFormat="1" applyFont="1" applyFill="1" applyAlignment="1">
      <alignment wrapText="1"/>
      <protection/>
    </xf>
    <xf numFmtId="203" fontId="5" fillId="0" borderId="0" xfId="3134" applyNumberFormat="1" applyFont="1" applyFill="1" applyBorder="1" applyAlignment="1" applyProtection="1">
      <alignment horizontal="center" vertical="center"/>
      <protection/>
    </xf>
    <xf numFmtId="203" fontId="22" fillId="0" borderId="0" xfId="3134" applyNumberFormat="1" applyFont="1" applyFill="1" applyBorder="1" applyAlignment="1" applyProtection="1">
      <alignment horizontal="left" vertical="top"/>
      <protection/>
    </xf>
    <xf numFmtId="202" fontId="24" fillId="0" borderId="31" xfId="3134" applyNumberFormat="1" applyFont="1" applyFill="1" applyBorder="1" applyAlignment="1" applyProtection="1">
      <alignment horizontal="center" vertical="center" wrapText="1"/>
      <protection/>
    </xf>
    <xf numFmtId="203" fontId="24" fillId="0" borderId="31" xfId="3134" applyNumberFormat="1" applyFont="1" applyFill="1" applyBorder="1" applyAlignment="1" applyProtection="1">
      <alignment horizontal="center" vertical="center" wrapText="1"/>
      <protection/>
    </xf>
    <xf numFmtId="202" fontId="23" fillId="0" borderId="25" xfId="3134" applyNumberFormat="1" applyFont="1" applyFill="1" applyBorder="1" applyAlignment="1" applyProtection="1">
      <alignment horizontal="center" vertical="center" wrapText="1"/>
      <protection/>
    </xf>
    <xf numFmtId="203" fontId="23" fillId="0" borderId="21" xfId="3134" applyNumberFormat="1" applyFont="1" applyFill="1" applyBorder="1" applyAlignment="1" applyProtection="1">
      <alignment horizontal="center" vertical="center" wrapText="1"/>
      <protection/>
    </xf>
    <xf numFmtId="203" fontId="22" fillId="0" borderId="30" xfId="360" applyNumberFormat="1" applyFont="1" applyFill="1" applyBorder="1" applyAlignment="1" applyProtection="1">
      <alignment horizontal="right" vertical="center" wrapText="1"/>
      <protection/>
    </xf>
    <xf numFmtId="200" fontId="22" fillId="0" borderId="30" xfId="360" applyNumberFormat="1" applyFont="1" applyFill="1" applyBorder="1" applyAlignment="1" applyProtection="1">
      <alignment horizontal="right" vertical="center" wrapText="1"/>
      <protection/>
    </xf>
    <xf numFmtId="202" fontId="22" fillId="0" borderId="21" xfId="360" applyNumberFormat="1" applyFont="1" applyFill="1" applyBorder="1" applyAlignment="1" applyProtection="1">
      <alignment horizontal="right" vertical="center"/>
      <protection/>
    </xf>
    <xf numFmtId="200" fontId="22" fillId="0" borderId="21" xfId="360" applyNumberFormat="1" applyFont="1" applyFill="1" applyBorder="1" applyAlignment="1" applyProtection="1">
      <alignment horizontal="right" vertical="center"/>
      <protection/>
    </xf>
    <xf numFmtId="203" fontId="25" fillId="0" borderId="0" xfId="3134" applyNumberFormat="1" applyFont="1" applyFill="1">
      <alignment/>
      <protection/>
    </xf>
    <xf numFmtId="202" fontId="18" fillId="0" borderId="0" xfId="1582" applyNumberFormat="1" applyFont="1" applyFill="1" applyAlignment="1">
      <alignment wrapText="1"/>
      <protection/>
    </xf>
    <xf numFmtId="202" fontId="24" fillId="0" borderId="5" xfId="3134" applyNumberFormat="1" applyFont="1" applyFill="1" applyBorder="1" applyAlignment="1" applyProtection="1">
      <alignment horizontal="center" vertical="center" wrapText="1"/>
      <protection/>
    </xf>
    <xf numFmtId="203" fontId="24" fillId="0" borderId="5" xfId="3134" applyNumberFormat="1" applyFont="1" applyFill="1" applyBorder="1" applyAlignment="1" applyProtection="1">
      <alignment horizontal="center" vertical="center" wrapText="1"/>
      <protection/>
    </xf>
    <xf numFmtId="202" fontId="23" fillId="0" borderId="30" xfId="3134" applyNumberFormat="1" applyFont="1" applyFill="1" applyBorder="1" applyAlignment="1" applyProtection="1">
      <alignment horizontal="center" vertical="center" wrapText="1"/>
      <protection/>
    </xf>
    <xf numFmtId="203" fontId="23" fillId="0" borderId="30" xfId="3134" applyNumberFormat="1" applyFont="1" applyFill="1" applyBorder="1" applyAlignment="1" applyProtection="1">
      <alignment horizontal="center" vertical="center" wrapText="1"/>
      <protection/>
    </xf>
    <xf numFmtId="202" fontId="19" fillId="0" borderId="30" xfId="360" applyNumberFormat="1" applyFont="1" applyFill="1" applyBorder="1" applyAlignment="1" applyProtection="1">
      <alignment horizontal="right" vertical="center" wrapText="1"/>
      <protection/>
    </xf>
    <xf numFmtId="204" fontId="22" fillId="0" borderId="30" xfId="360" applyNumberFormat="1" applyFont="1" applyFill="1" applyBorder="1" applyAlignment="1" applyProtection="1">
      <alignment horizontal="right" vertical="center" wrapText="1"/>
      <protection/>
    </xf>
    <xf numFmtId="0" fontId="26" fillId="0" borderId="0" xfId="1582" applyFont="1" applyFill="1" applyAlignment="1">
      <alignment wrapText="1"/>
      <protection/>
    </xf>
    <xf numFmtId="0" fontId="27" fillId="0" borderId="0" xfId="0" applyFont="1" applyFill="1" applyAlignment="1">
      <alignment vertical="center"/>
    </xf>
    <xf numFmtId="0" fontId="28" fillId="0" borderId="0" xfId="1582" applyFont="1" applyFill="1" applyAlignment="1">
      <alignment wrapText="1"/>
      <protection/>
    </xf>
    <xf numFmtId="0" fontId="29" fillId="0" borderId="0" xfId="1582" applyFont="1" applyFill="1" applyAlignment="1">
      <alignment wrapText="1"/>
      <protection/>
    </xf>
    <xf numFmtId="0" fontId="18" fillId="0" borderId="0" xfId="1582" applyFont="1" applyFill="1" applyAlignment="1">
      <alignment horizontal="left" wrapText="1"/>
      <protection/>
    </xf>
    <xf numFmtId="203" fontId="18" fillId="0" borderId="0" xfId="360" applyNumberFormat="1" applyFont="1" applyFill="1" applyAlignment="1">
      <alignment horizontal="right" wrapText="1"/>
    </xf>
    <xf numFmtId="0" fontId="15" fillId="0" borderId="0" xfId="1582" applyFont="1" applyFill="1" applyAlignment="1">
      <alignment horizontal="center" wrapText="1"/>
      <protection/>
    </xf>
    <xf numFmtId="203" fontId="15" fillId="0" borderId="0" xfId="1582" applyNumberFormat="1" applyFont="1" applyFill="1" applyAlignment="1">
      <alignment horizontal="center" wrapText="1"/>
      <protection/>
    </xf>
    <xf numFmtId="0" fontId="0" fillId="0" borderId="32" xfId="0" applyFill="1" applyBorder="1" applyAlignment="1">
      <alignment horizontal="left"/>
    </xf>
    <xf numFmtId="0" fontId="0" fillId="0" borderId="32" xfId="0" applyFont="1" applyFill="1" applyBorder="1" applyAlignment="1">
      <alignment horizontal="left"/>
    </xf>
    <xf numFmtId="203" fontId="0" fillId="0" borderId="32" xfId="0" applyNumberFormat="1" applyFont="1" applyFill="1" applyBorder="1" applyAlignment="1">
      <alignment horizontal="left"/>
    </xf>
    <xf numFmtId="0" fontId="27" fillId="0" borderId="26" xfId="1582" applyFont="1" applyFill="1" applyBorder="1" applyAlignment="1">
      <alignment horizontal="center" vertical="center" wrapText="1"/>
      <protection/>
    </xf>
    <xf numFmtId="202" fontId="28" fillId="0" borderId="5" xfId="360" applyNumberFormat="1" applyFont="1" applyFill="1" applyBorder="1" applyAlignment="1">
      <alignment horizontal="center" vertical="center" wrapText="1"/>
    </xf>
    <xf numFmtId="203" fontId="30" fillId="0" borderId="5" xfId="360" applyNumberFormat="1" applyFont="1" applyFill="1" applyBorder="1" applyAlignment="1">
      <alignment horizontal="center" vertical="center" wrapText="1"/>
    </xf>
    <xf numFmtId="0" fontId="31" fillId="0" borderId="5" xfId="0" applyFont="1" applyBorder="1" applyAlignment="1">
      <alignment vertical="center"/>
    </xf>
    <xf numFmtId="202" fontId="32" fillId="0" borderId="5" xfId="2037" applyNumberFormat="1" applyFont="1" applyBorder="1" applyAlignment="1">
      <alignment horizontal="center" vertical="center" wrapText="1"/>
    </xf>
    <xf numFmtId="202" fontId="31" fillId="0" borderId="5" xfId="0" applyNumberFormat="1" applyFont="1" applyBorder="1" applyAlignment="1">
      <alignment vertical="center"/>
    </xf>
    <xf numFmtId="203" fontId="29" fillId="0" borderId="5" xfId="360" applyNumberFormat="1" applyFont="1" applyFill="1" applyBorder="1" applyAlignment="1">
      <alignment horizontal="right" vertical="center" wrapText="1"/>
    </xf>
    <xf numFmtId="201" fontId="31" fillId="0" borderId="5" xfId="0" applyNumberFormat="1" applyFont="1" applyBorder="1" applyAlignment="1">
      <alignment vertical="center"/>
    </xf>
    <xf numFmtId="203" fontId="0" fillId="0" borderId="5" xfId="0" applyNumberFormat="1" applyBorder="1" applyAlignment="1">
      <alignment vertical="center"/>
    </xf>
    <xf numFmtId="0" fontId="29" fillId="0" borderId="5" xfId="1582" applyFont="1" applyFill="1" applyBorder="1" applyAlignment="1">
      <alignment horizontal="left" vertical="center" wrapText="1"/>
      <protection/>
    </xf>
    <xf numFmtId="201" fontId="29" fillId="0" borderId="5" xfId="360" applyNumberFormat="1" applyFont="1" applyFill="1" applyBorder="1" applyAlignment="1">
      <alignment horizontal="right" vertical="center" wrapText="1"/>
    </xf>
    <xf numFmtId="202" fontId="29" fillId="0" borderId="5" xfId="360" applyNumberFormat="1" applyFont="1" applyFill="1" applyBorder="1" applyAlignment="1">
      <alignment horizontal="right" vertical="center" wrapText="1"/>
    </xf>
    <xf numFmtId="202" fontId="31" fillId="0" borderId="5" xfId="0" applyNumberFormat="1" applyFont="1" applyFill="1" applyBorder="1" applyAlignment="1">
      <alignment vertical="center"/>
    </xf>
    <xf numFmtId="0" fontId="28" fillId="0" borderId="0" xfId="1582" applyFont="1" applyFill="1" applyAlignment="1">
      <alignment horizontal="left" wrapText="1"/>
      <protection/>
    </xf>
    <xf numFmtId="202" fontId="28" fillId="0" borderId="0" xfId="360" applyNumberFormat="1" applyFont="1" applyFill="1" applyAlignment="1">
      <alignment horizontal="right" wrapText="1"/>
    </xf>
    <xf numFmtId="203" fontId="28" fillId="0" borderId="0" xfId="360" applyNumberFormat="1" applyFont="1" applyFill="1" applyAlignment="1">
      <alignment horizontal="right" wrapText="1"/>
    </xf>
    <xf numFmtId="0" fontId="26" fillId="0" borderId="0" xfId="1582" applyFont="1" applyFill="1" applyAlignment="1">
      <alignment horizontal="left" wrapText="1"/>
      <protection/>
    </xf>
    <xf numFmtId="202" fontId="26" fillId="0" borderId="0" xfId="360" applyNumberFormat="1" applyFont="1" applyFill="1" applyAlignment="1">
      <alignment horizontal="right" wrapText="1"/>
    </xf>
    <xf numFmtId="203" fontId="26" fillId="0" borderId="0" xfId="360" applyNumberFormat="1" applyFont="1" applyFill="1" applyAlignment="1">
      <alignment horizontal="right" wrapText="1"/>
    </xf>
    <xf numFmtId="0" fontId="27" fillId="0" borderId="5" xfId="1582" applyFont="1" applyFill="1" applyBorder="1" applyAlignment="1">
      <alignment horizontal="center" vertical="center" wrapText="1"/>
      <protection/>
    </xf>
    <xf numFmtId="0" fontId="0" fillId="0" borderId="5" xfId="0" applyBorder="1" applyAlignment="1">
      <alignment vertical="center" wrapText="1"/>
    </xf>
    <xf numFmtId="0" fontId="31" fillId="0" borderId="5" xfId="0" applyFont="1" applyBorder="1" applyAlignment="1">
      <alignment horizontal="left" vertical="top" wrapText="1"/>
    </xf>
    <xf numFmtId="0" fontId="0" fillId="0" borderId="5" xfId="0" applyBorder="1" applyAlignment="1">
      <alignment vertical="center"/>
    </xf>
    <xf numFmtId="0" fontId="30" fillId="0" borderId="5" xfId="1582" applyFont="1" applyFill="1" applyBorder="1" applyAlignment="1">
      <alignment horizontal="left" vertical="center" wrapText="1"/>
      <protection/>
    </xf>
    <xf numFmtId="0" fontId="26" fillId="0" borderId="0" xfId="1582" applyFont="1" applyFill="1" applyAlignment="1">
      <alignment horizontal="left" vertical="center" wrapText="1"/>
      <protection/>
    </xf>
    <xf numFmtId="0" fontId="18" fillId="0" borderId="0" xfId="1582" applyFont="1" applyAlignment="1">
      <alignment wrapText="1"/>
      <protection/>
    </xf>
    <xf numFmtId="0" fontId="26" fillId="0" borderId="0" xfId="1582" applyFont="1" applyAlignment="1">
      <alignment wrapText="1"/>
      <protection/>
    </xf>
    <xf numFmtId="0" fontId="30" fillId="0" borderId="0" xfId="0" applyFont="1" applyAlignment="1">
      <alignment vertical="center"/>
    </xf>
    <xf numFmtId="0" fontId="19"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13" fillId="0" borderId="0" xfId="2351" applyFont="1" applyAlignment="1">
      <alignment vertical="center" wrapText="1"/>
      <protection/>
    </xf>
    <xf numFmtId="202" fontId="18" fillId="0" borderId="0" xfId="360" applyNumberFormat="1" applyFont="1" applyAlignment="1">
      <alignment horizontal="right" wrapText="1"/>
    </xf>
    <xf numFmtId="0" fontId="15" fillId="0" borderId="0" xfId="1582" applyFont="1" applyBorder="1" applyAlignment="1">
      <alignment horizontal="center" wrapText="1"/>
      <protection/>
    </xf>
    <xf numFmtId="0" fontId="0" fillId="0" borderId="0" xfId="0" applyBorder="1" applyAlignment="1">
      <alignment horizontal="left"/>
    </xf>
    <xf numFmtId="0" fontId="0" fillId="0" borderId="0" xfId="0" applyFont="1" applyBorder="1" applyAlignment="1">
      <alignment horizontal="left"/>
    </xf>
    <xf numFmtId="0" fontId="27" fillId="0" borderId="5" xfId="0" applyFont="1" applyFill="1" applyBorder="1" applyAlignment="1">
      <alignment horizontal="center"/>
    </xf>
    <xf numFmtId="0" fontId="28" fillId="0" borderId="5" xfId="0" applyFont="1" applyFill="1" applyBorder="1" applyAlignment="1">
      <alignment horizontal="center"/>
    </xf>
    <xf numFmtId="0" fontId="30" fillId="0" borderId="5" xfId="0" applyFont="1" applyFill="1" applyBorder="1" applyAlignment="1">
      <alignment horizontal="center"/>
    </xf>
    <xf numFmtId="199" fontId="30" fillId="0" borderId="5" xfId="0" applyNumberFormat="1" applyFont="1" applyFill="1" applyBorder="1" applyAlignment="1">
      <alignment horizontal="center"/>
    </xf>
    <xf numFmtId="0" fontId="30" fillId="0" borderId="5" xfId="0" applyFont="1" applyFill="1" applyBorder="1" applyAlignment="1">
      <alignment wrapText="1"/>
    </xf>
    <xf numFmtId="202" fontId="29" fillId="0" borderId="5" xfId="0" applyNumberFormat="1" applyFont="1" applyFill="1" applyBorder="1" applyAlignment="1" applyProtection="1">
      <alignment horizontal="right" vertical="center" wrapText="1"/>
      <protection locked="0"/>
    </xf>
    <xf numFmtId="3" fontId="0" fillId="0" borderId="5" xfId="0" applyNumberFormat="1" applyFont="1" applyFill="1" applyBorder="1" applyAlignment="1" applyProtection="1">
      <alignment vertical="center"/>
      <protection/>
    </xf>
    <xf numFmtId="202" fontId="19" fillId="0" borderId="5" xfId="0" applyNumberFormat="1" applyFont="1" applyFill="1" applyBorder="1" applyAlignment="1">
      <alignment vertical="center"/>
    </xf>
    <xf numFmtId="202" fontId="19" fillId="0" borderId="5" xfId="0" applyNumberFormat="1" applyFont="1" applyFill="1" applyBorder="1" applyAlignment="1" applyProtection="1">
      <alignment vertical="center" wrapText="1"/>
      <protection/>
    </xf>
    <xf numFmtId="202" fontId="19" fillId="0" borderId="5" xfId="0" applyNumberFormat="1" applyFont="1" applyFill="1" applyBorder="1" applyAlignment="1" applyProtection="1">
      <alignment horizontal="right" vertical="center" wrapText="1"/>
      <protection locked="0"/>
    </xf>
    <xf numFmtId="202" fontId="19" fillId="0" borderId="5" xfId="0" applyNumberFormat="1" applyFont="1" applyFill="1" applyBorder="1" applyAlignment="1" applyProtection="1">
      <alignment horizontal="right" vertical="top" wrapText="1"/>
      <protection locked="0"/>
    </xf>
    <xf numFmtId="202" fontId="17" fillId="0" borderId="5" xfId="0" applyNumberFormat="1" applyFont="1" applyFill="1" applyBorder="1" applyAlignment="1" applyProtection="1">
      <alignment vertical="center" wrapText="1"/>
      <protection/>
    </xf>
    <xf numFmtId="202" fontId="19" fillId="0" borderId="5" xfId="0" applyNumberFormat="1" applyFont="1" applyFill="1" applyBorder="1" applyAlignment="1" applyProtection="1">
      <alignment horizontal="right" vertical="center" wrapText="1"/>
      <protection/>
    </xf>
    <xf numFmtId="3" fontId="0" fillId="0" borderId="5" xfId="0" applyNumberFormat="1" applyFill="1" applyBorder="1" applyAlignment="1" applyProtection="1">
      <alignment vertical="center"/>
      <protection/>
    </xf>
    <xf numFmtId="202" fontId="30" fillId="0" borderId="5" xfId="0" applyNumberFormat="1" applyFont="1" applyFill="1" applyBorder="1" applyAlignment="1" applyProtection="1">
      <alignment vertical="center" wrapText="1"/>
      <protection/>
    </xf>
    <xf numFmtId="202" fontId="29" fillId="0" borderId="5" xfId="0" applyNumberFormat="1" applyFont="1" applyFill="1" applyBorder="1" applyAlignment="1">
      <alignment vertical="center"/>
    </xf>
    <xf numFmtId="199" fontId="19" fillId="0" borderId="5" xfId="0" applyNumberFormat="1" applyFont="1" applyFill="1" applyBorder="1" applyAlignment="1">
      <alignment vertical="center"/>
    </xf>
    <xf numFmtId="202" fontId="29" fillId="0" borderId="5" xfId="0" applyNumberFormat="1" applyFont="1" applyFill="1" applyBorder="1" applyAlignment="1" applyProtection="1">
      <alignment vertical="center" wrapText="1"/>
      <protection/>
    </xf>
    <xf numFmtId="202" fontId="29" fillId="0" borderId="5" xfId="0" applyNumberFormat="1" applyFont="1" applyBorder="1" applyAlignment="1">
      <alignment vertical="center"/>
    </xf>
    <xf numFmtId="201" fontId="19" fillId="0" borderId="5" xfId="0" applyNumberFormat="1" applyFont="1" applyFill="1" applyBorder="1" applyAlignment="1">
      <alignment vertical="center"/>
    </xf>
    <xf numFmtId="3" fontId="30" fillId="0" borderId="5" xfId="0" applyNumberFormat="1" applyFont="1" applyFill="1" applyBorder="1" applyAlignment="1" applyProtection="1">
      <alignment vertical="center"/>
      <protection/>
    </xf>
    <xf numFmtId="0" fontId="19" fillId="0" borderId="5" xfId="0" applyFont="1" applyFill="1" applyBorder="1" applyAlignment="1">
      <alignment vertical="center"/>
    </xf>
    <xf numFmtId="0" fontId="22" fillId="0" borderId="5" xfId="0" applyFont="1" applyFill="1" applyBorder="1" applyAlignment="1">
      <alignment vertical="center"/>
    </xf>
    <xf numFmtId="201" fontId="19" fillId="0" borderId="5" xfId="0" applyNumberFormat="1" applyFont="1" applyFill="1" applyBorder="1" applyAlignment="1" applyProtection="1">
      <alignment horizontal="right" vertical="top" wrapText="1"/>
      <protection locked="0"/>
    </xf>
    <xf numFmtId="0" fontId="17" fillId="0" borderId="5" xfId="0" applyFont="1" applyBorder="1" applyAlignment="1">
      <alignment vertical="center"/>
    </xf>
    <xf numFmtId="0" fontId="19" fillId="0" borderId="5" xfId="0" applyFont="1" applyFill="1" applyBorder="1" applyAlignment="1">
      <alignment vertical="center" wrapText="1"/>
    </xf>
    <xf numFmtId="199" fontId="19" fillId="0" borderId="5" xfId="0" applyNumberFormat="1" applyFont="1" applyFill="1" applyBorder="1" applyAlignment="1" applyProtection="1">
      <alignment horizontal="right" vertical="top" wrapText="1"/>
      <protection locked="0"/>
    </xf>
    <xf numFmtId="202" fontId="19" fillId="0" borderId="5" xfId="0" applyNumberFormat="1" applyFont="1" applyFill="1" applyBorder="1" applyAlignment="1" applyProtection="1">
      <alignment horizontal="right" vertical="top" wrapText="1"/>
      <protection/>
    </xf>
    <xf numFmtId="3" fontId="0" fillId="0" borderId="5" xfId="1828" applyNumberFormat="1" applyFont="1" applyFill="1" applyBorder="1" applyAlignment="1" applyProtection="1">
      <alignment vertical="center"/>
      <protection/>
    </xf>
    <xf numFmtId="0" fontId="0" fillId="0" borderId="5" xfId="0" applyBorder="1" applyAlignment="1">
      <alignment vertical="center"/>
    </xf>
    <xf numFmtId="202" fontId="19" fillId="0" borderId="5" xfId="0" applyNumberFormat="1" applyFont="1" applyFill="1" applyBorder="1" applyAlignment="1">
      <alignment horizontal="right" vertical="center" wrapText="1"/>
    </xf>
    <xf numFmtId="0" fontId="30" fillId="0" borderId="5" xfId="0" applyFont="1" applyBorder="1" applyAlignment="1">
      <alignment vertical="center"/>
    </xf>
    <xf numFmtId="0" fontId="30" fillId="0" borderId="5" xfId="0" applyFont="1" applyFill="1" applyBorder="1" applyAlignment="1">
      <alignment horizontal="distributed" vertical="center"/>
    </xf>
    <xf numFmtId="202" fontId="29" fillId="0" borderId="5" xfId="0" applyNumberFormat="1" applyFont="1" applyFill="1" applyBorder="1" applyAlignment="1">
      <alignment horizontal="right" vertical="top" wrapText="1"/>
    </xf>
    <xf numFmtId="0" fontId="30" fillId="0" borderId="5" xfId="0" applyFont="1" applyFill="1" applyBorder="1" applyAlignment="1">
      <alignment vertical="center"/>
    </xf>
    <xf numFmtId="0" fontId="17" fillId="0" borderId="5" xfId="0" applyFont="1" applyFill="1" applyBorder="1" applyAlignment="1">
      <alignment vertical="center"/>
    </xf>
    <xf numFmtId="202" fontId="29" fillId="0" borderId="5" xfId="0" applyNumberFormat="1" applyFont="1" applyFill="1" applyBorder="1" applyAlignment="1" applyProtection="1">
      <alignment horizontal="right" vertical="top" wrapText="1"/>
      <protection locked="0"/>
    </xf>
    <xf numFmtId="202" fontId="30" fillId="0" borderId="5" xfId="0" applyNumberFormat="1" applyFont="1" applyFill="1" applyBorder="1" applyAlignment="1">
      <alignment horizontal="distributed" vertical="center"/>
    </xf>
    <xf numFmtId="0" fontId="0" fillId="0" borderId="5" xfId="0" applyFont="1" applyFill="1" applyBorder="1" applyAlignment="1">
      <alignment vertical="center"/>
    </xf>
    <xf numFmtId="202" fontId="30" fillId="0" borderId="5" xfId="0" applyNumberFormat="1" applyFont="1" applyFill="1" applyBorder="1" applyAlignment="1">
      <alignment vertical="center"/>
    </xf>
    <xf numFmtId="202" fontId="29" fillId="0" borderId="5" xfId="0" applyNumberFormat="1" applyFont="1" applyFill="1" applyBorder="1" applyAlignment="1">
      <alignment horizontal="right" vertical="center" wrapText="1"/>
    </xf>
    <xf numFmtId="0" fontId="0" fillId="0" borderId="5" xfId="0" applyFont="1" applyFill="1" applyBorder="1" applyAlignment="1">
      <alignment vertical="center"/>
    </xf>
    <xf numFmtId="0" fontId="31" fillId="0" borderId="5" xfId="0" applyFont="1" applyFill="1" applyBorder="1" applyAlignment="1">
      <alignment vertical="center"/>
    </xf>
    <xf numFmtId="0" fontId="18" fillId="0" borderId="0" xfId="1582" applyFont="1" applyBorder="1" applyAlignment="1">
      <alignment wrapText="1"/>
      <protection/>
    </xf>
    <xf numFmtId="0" fontId="26" fillId="0" borderId="0" xfId="1582" applyFont="1" applyBorder="1" applyAlignment="1">
      <alignment wrapText="1"/>
      <protection/>
    </xf>
    <xf numFmtId="0" fontId="33" fillId="0" borderId="0" xfId="1582" applyFont="1" applyAlignment="1">
      <alignment wrapText="1"/>
      <protection/>
    </xf>
    <xf numFmtId="0" fontId="30" fillId="0" borderId="0" xfId="0" applyFont="1" applyBorder="1" applyAlignment="1">
      <alignment vertical="center"/>
    </xf>
    <xf numFmtId="0" fontId="19" fillId="0" borderId="0" xfId="0" applyFont="1" applyBorder="1" applyAlignment="1">
      <alignment vertical="center"/>
    </xf>
    <xf numFmtId="202" fontId="19" fillId="0" borderId="0" xfId="0" applyNumberFormat="1" applyFont="1" applyAlignment="1">
      <alignment vertical="center"/>
    </xf>
    <xf numFmtId="202" fontId="19" fillId="0" borderId="0" xfId="0" applyNumberFormat="1" applyFont="1" applyFill="1" applyBorder="1" applyAlignment="1">
      <alignment vertical="center"/>
    </xf>
    <xf numFmtId="0" fontId="29" fillId="0" borderId="0" xfId="0" applyFont="1" applyBorder="1" applyAlignment="1">
      <alignment vertical="center"/>
    </xf>
    <xf numFmtId="0" fontId="28" fillId="34" borderId="0" xfId="0" applyFont="1" applyFill="1" applyAlignment="1">
      <alignment vertical="center"/>
    </xf>
    <xf numFmtId="0" fontId="27" fillId="34" borderId="0" xfId="0" applyFont="1" applyFill="1" applyAlignment="1">
      <alignment vertical="center"/>
    </xf>
    <xf numFmtId="0" fontId="30" fillId="34" borderId="0" xfId="0" applyFont="1" applyFill="1" applyAlignment="1">
      <alignment vertical="center"/>
    </xf>
    <xf numFmtId="0" fontId="31" fillId="34" borderId="0" xfId="0" applyFont="1" applyFill="1" applyAlignment="1">
      <alignment vertical="center"/>
    </xf>
    <xf numFmtId="0" fontId="28" fillId="34" borderId="0" xfId="0" applyFont="1" applyFill="1" applyAlignment="1">
      <alignment horizontal="left"/>
    </xf>
    <xf numFmtId="202" fontId="28" fillId="34" borderId="0" xfId="360" applyNumberFormat="1" applyFont="1" applyFill="1" applyAlignment="1">
      <alignment/>
    </xf>
    <xf numFmtId="43" fontId="28" fillId="34" borderId="0" xfId="360" applyNumberFormat="1" applyFont="1" applyFill="1" applyAlignment="1">
      <alignment/>
    </xf>
    <xf numFmtId="0" fontId="24" fillId="34" borderId="0" xfId="0" applyFont="1" applyFill="1" applyAlignment="1">
      <alignment vertical="center"/>
    </xf>
    <xf numFmtId="0" fontId="13" fillId="34" borderId="0" xfId="0" applyFont="1" applyFill="1" applyAlignment="1">
      <alignment horizontal="left"/>
    </xf>
    <xf numFmtId="0" fontId="15" fillId="34" borderId="0" xfId="0" applyFont="1" applyFill="1" applyAlignment="1">
      <alignment horizontal="center"/>
    </xf>
    <xf numFmtId="0" fontId="0" fillId="34" borderId="32" xfId="0" applyFont="1" applyFill="1" applyBorder="1" applyAlignment="1">
      <alignment horizontal="left"/>
    </xf>
    <xf numFmtId="0" fontId="27" fillId="34" borderId="5" xfId="0" applyFont="1" applyFill="1" applyBorder="1" applyAlignment="1">
      <alignment horizontal="center" vertical="center" wrapText="1"/>
    </xf>
    <xf numFmtId="202" fontId="27" fillId="34" borderId="5" xfId="360" applyNumberFormat="1" applyFont="1" applyFill="1" applyBorder="1" applyAlignment="1">
      <alignment horizontal="center" vertical="center" wrapText="1"/>
    </xf>
    <xf numFmtId="43" fontId="30" fillId="34" borderId="5" xfId="360" applyNumberFormat="1" applyFont="1" applyFill="1" applyBorder="1" applyAlignment="1">
      <alignment horizontal="center" vertical="center" wrapText="1"/>
    </xf>
    <xf numFmtId="0" fontId="27" fillId="34" borderId="5" xfId="0" applyFont="1" applyFill="1" applyBorder="1" applyAlignment="1">
      <alignment horizontal="center" vertical="distributed"/>
    </xf>
    <xf numFmtId="202" fontId="27" fillId="34" borderId="5" xfId="360" applyNumberFormat="1" applyFont="1" applyFill="1" applyBorder="1" applyAlignment="1">
      <alignment horizontal="right" vertical="center" wrapText="1"/>
    </xf>
    <xf numFmtId="43" fontId="27" fillId="34" borderId="33" xfId="360" applyNumberFormat="1" applyFont="1" applyFill="1" applyBorder="1" applyAlignment="1">
      <alignment horizontal="right" vertical="center" wrapText="1"/>
    </xf>
    <xf numFmtId="0" fontId="29" fillId="34" borderId="27" xfId="1582" applyFont="1" applyFill="1" applyBorder="1" applyAlignment="1">
      <alignment horizontal="center" vertical="center" wrapText="1"/>
      <protection/>
    </xf>
    <xf numFmtId="205" fontId="19" fillId="34" borderId="5" xfId="360" applyNumberFormat="1" applyFont="1" applyFill="1" applyBorder="1" applyAlignment="1" applyProtection="1">
      <alignment horizontal="center" vertical="center" wrapText="1"/>
      <protection/>
    </xf>
    <xf numFmtId="202" fontId="0" fillId="34" borderId="5" xfId="360" applyNumberFormat="1" applyFont="1" applyFill="1" applyBorder="1" applyAlignment="1">
      <alignment horizontal="center" vertical="center" wrapText="1"/>
    </xf>
    <xf numFmtId="43" fontId="27" fillId="34" borderId="33" xfId="360" applyNumberFormat="1" applyFont="1" applyFill="1" applyBorder="1" applyAlignment="1">
      <alignment horizontal="center" vertical="center" wrapText="1"/>
    </xf>
    <xf numFmtId="0" fontId="29" fillId="34" borderId="14" xfId="1582" applyFont="1" applyFill="1" applyBorder="1" applyAlignment="1">
      <alignment horizontal="center" vertical="center" wrapText="1"/>
      <protection/>
    </xf>
    <xf numFmtId="43" fontId="27" fillId="34" borderId="5" xfId="360" applyNumberFormat="1" applyFont="1" applyFill="1" applyBorder="1" applyAlignment="1">
      <alignment horizontal="center" vertical="center" wrapText="1"/>
    </xf>
    <xf numFmtId="0" fontId="29" fillId="34" borderId="5" xfId="1582" applyFont="1" applyFill="1" applyBorder="1" applyAlignment="1">
      <alignment horizontal="left" vertical="center" wrapText="1"/>
      <protection/>
    </xf>
    <xf numFmtId="205" fontId="0" fillId="34" borderId="5" xfId="360" applyNumberFormat="1" applyFont="1" applyFill="1" applyBorder="1" applyAlignment="1">
      <alignment horizontal="right" vertical="center" wrapText="1"/>
    </xf>
    <xf numFmtId="43" fontId="27" fillId="34" borderId="5" xfId="360" applyNumberFormat="1" applyFont="1" applyFill="1" applyBorder="1" applyAlignment="1">
      <alignment horizontal="right" vertical="center" wrapText="1"/>
    </xf>
    <xf numFmtId="205" fontId="17" fillId="34" borderId="5" xfId="360" applyNumberFormat="1" applyFont="1" applyFill="1" applyBorder="1" applyAlignment="1">
      <alignment horizontal="right" vertical="center" wrapText="1"/>
    </xf>
    <xf numFmtId="202" fontId="17" fillId="34" borderId="5" xfId="360" applyNumberFormat="1" applyFont="1" applyFill="1" applyBorder="1" applyAlignment="1">
      <alignment horizontal="right" vertical="center" wrapText="1"/>
    </xf>
    <xf numFmtId="0" fontId="19" fillId="34" borderId="5" xfId="1582" applyFont="1" applyFill="1" applyBorder="1" applyAlignment="1">
      <alignment horizontal="left" vertical="center" wrapText="1"/>
      <protection/>
    </xf>
    <xf numFmtId="43" fontId="16" fillId="34" borderId="5" xfId="360" applyNumberFormat="1" applyFont="1" applyFill="1" applyBorder="1" applyAlignment="1">
      <alignment horizontal="right" vertical="center" wrapText="1"/>
    </xf>
    <xf numFmtId="0" fontId="34" fillId="34" borderId="5" xfId="1582" applyFont="1" applyFill="1" applyBorder="1" applyAlignment="1">
      <alignment horizontal="left" vertical="center" wrapText="1"/>
      <protection/>
    </xf>
    <xf numFmtId="202" fontId="0" fillId="34" borderId="5" xfId="360" applyNumberFormat="1" applyFont="1" applyFill="1" applyBorder="1" applyAlignment="1">
      <alignment horizontal="right" vertical="center" wrapText="1"/>
    </xf>
    <xf numFmtId="43" fontId="23" fillId="34" borderId="5" xfId="360" applyNumberFormat="1" applyFont="1" applyFill="1" applyBorder="1" applyAlignment="1">
      <alignment horizontal="right" vertical="center" wrapText="1"/>
    </xf>
    <xf numFmtId="205" fontId="19" fillId="34" borderId="5" xfId="360" applyNumberFormat="1" applyFont="1" applyFill="1" applyBorder="1" applyAlignment="1" applyProtection="1">
      <alignment horizontal="center" vertical="center" wrapText="1"/>
      <protection locked="0"/>
    </xf>
    <xf numFmtId="49" fontId="30" fillId="34" borderId="5" xfId="0" applyNumberFormat="1" applyFont="1" applyFill="1" applyBorder="1" applyAlignment="1">
      <alignment horizontal="justify" vertical="center" wrapText="1"/>
    </xf>
    <xf numFmtId="202" fontId="16" fillId="34" borderId="5" xfId="360" applyNumberFormat="1" applyFont="1" applyFill="1" applyBorder="1" applyAlignment="1">
      <alignment/>
    </xf>
    <xf numFmtId="205" fontId="19" fillId="34" borderId="5" xfId="360" applyNumberFormat="1" applyFont="1" applyFill="1" applyBorder="1" applyAlignment="1" applyProtection="1">
      <alignment wrapText="1"/>
      <protection/>
    </xf>
    <xf numFmtId="0" fontId="27" fillId="34" borderId="0" xfId="0" applyFont="1" applyFill="1" applyAlignment="1">
      <alignment horizontal="left"/>
    </xf>
    <xf numFmtId="202" fontId="27" fillId="34" borderId="0" xfId="360" applyNumberFormat="1" applyFont="1" applyFill="1" applyAlignment="1">
      <alignment/>
    </xf>
    <xf numFmtId="43" fontId="27" fillId="34" borderId="0" xfId="360" applyNumberFormat="1" applyFont="1" applyFill="1" applyAlignment="1">
      <alignment/>
    </xf>
    <xf numFmtId="0" fontId="0" fillId="34" borderId="32" xfId="0" applyFont="1" applyFill="1" applyBorder="1" applyAlignment="1">
      <alignment horizontal="right"/>
    </xf>
    <xf numFmtId="0" fontId="23" fillId="34" borderId="5" xfId="0" applyFont="1" applyFill="1" applyBorder="1" applyAlignment="1">
      <alignment horizontal="center" vertical="center" wrapText="1"/>
    </xf>
    <xf numFmtId="0" fontId="27" fillId="34" borderId="0" xfId="0" applyFont="1" applyFill="1" applyBorder="1" applyAlignment="1">
      <alignment vertical="center"/>
    </xf>
    <xf numFmtId="0" fontId="31" fillId="34" borderId="5" xfId="0" applyFont="1" applyFill="1" applyBorder="1" applyAlignment="1">
      <alignment horizontal="center" vertical="center" wrapText="1"/>
    </xf>
    <xf numFmtId="0" fontId="31" fillId="34" borderId="34" xfId="0" applyFont="1" applyFill="1" applyBorder="1" applyAlignment="1">
      <alignment vertical="top" wrapText="1"/>
    </xf>
    <xf numFmtId="0" fontId="30" fillId="34" borderId="0" xfId="0" applyFont="1" applyFill="1" applyBorder="1" applyAlignment="1">
      <alignment vertical="center"/>
    </xf>
    <xf numFmtId="0" fontId="31" fillId="34" borderId="35" xfId="0" applyFont="1" applyFill="1" applyBorder="1" applyAlignment="1">
      <alignment vertical="top" wrapText="1"/>
    </xf>
    <xf numFmtId="0" fontId="31" fillId="34" borderId="5" xfId="2598" applyFont="1" applyFill="1" applyBorder="1" applyAlignment="1">
      <alignment horizontal="left" vertical="center" wrapText="1"/>
      <protection/>
    </xf>
    <xf numFmtId="0" fontId="31" fillId="34" borderId="5" xfId="0" applyFont="1" applyFill="1" applyBorder="1" applyAlignment="1">
      <alignment vertical="top" wrapText="1"/>
    </xf>
    <xf numFmtId="0" fontId="31" fillId="34" borderId="5" xfId="0" applyFont="1" applyFill="1" applyBorder="1" applyAlignment="1">
      <alignment vertical="top" wrapText="1"/>
    </xf>
    <xf numFmtId="0" fontId="31" fillId="34" borderId="5" xfId="0" applyFont="1" applyFill="1" applyBorder="1" applyAlignment="1">
      <alignment vertical="center" wrapText="1"/>
    </xf>
    <xf numFmtId="0" fontId="0" fillId="34" borderId="5" xfId="0" applyFont="1" applyFill="1" applyBorder="1" applyAlignment="1">
      <alignment vertical="center" wrapText="1"/>
    </xf>
    <xf numFmtId="202" fontId="30" fillId="34" borderId="0" xfId="0" applyNumberFormat="1" applyFont="1" applyFill="1" applyAlignment="1">
      <alignment vertical="center"/>
    </xf>
    <xf numFmtId="0" fontId="31" fillId="34" borderId="5" xfId="0" applyFont="1" applyFill="1" applyBorder="1" applyAlignment="1">
      <alignment horizontal="left" vertical="center" wrapText="1"/>
    </xf>
    <xf numFmtId="0" fontId="0" fillId="34" borderId="5" xfId="0" applyFont="1" applyFill="1" applyBorder="1" applyAlignment="1">
      <alignment vertical="center" wrapText="1"/>
    </xf>
    <xf numFmtId="0" fontId="23" fillId="34" borderId="0" xfId="0" applyFont="1" applyFill="1" applyAlignment="1">
      <alignment vertical="center"/>
    </xf>
    <xf numFmtId="43" fontId="26" fillId="0" borderId="0" xfId="360" applyNumberFormat="1" applyFont="1" applyFill="1" applyAlignment="1" applyProtection="1">
      <alignment/>
      <protection locked="0"/>
    </xf>
    <xf numFmtId="43" fontId="19" fillId="0" borderId="0" xfId="360" applyNumberFormat="1" applyFont="1" applyFill="1" applyAlignment="1" applyProtection="1">
      <alignment/>
      <protection locked="0"/>
    </xf>
    <xf numFmtId="43" fontId="19" fillId="34" borderId="0" xfId="360" applyNumberFormat="1" applyFont="1" applyFill="1" applyAlignment="1" applyProtection="1">
      <alignment/>
      <protection locked="0"/>
    </xf>
    <xf numFmtId="43" fontId="19" fillId="0" borderId="0" xfId="360" applyNumberFormat="1" applyFont="1" applyFill="1" applyAlignment="1" applyProtection="1">
      <alignment wrapText="1"/>
      <protection locked="0"/>
    </xf>
    <xf numFmtId="202" fontId="19" fillId="34" borderId="0" xfId="360" applyNumberFormat="1" applyFont="1" applyFill="1" applyAlignment="1" applyProtection="1">
      <alignment horizontal="right"/>
      <protection locked="0"/>
    </xf>
    <xf numFmtId="205" fontId="19" fillId="0" borderId="0" xfId="360" applyNumberFormat="1" applyFont="1" applyFill="1" applyAlignment="1" applyProtection="1">
      <alignment horizontal="center"/>
      <protection locked="0"/>
    </xf>
    <xf numFmtId="43" fontId="13" fillId="0" borderId="0" xfId="360" applyNumberFormat="1" applyFont="1" applyFill="1" applyAlignment="1" applyProtection="1">
      <alignment wrapText="1"/>
      <protection locked="0"/>
    </xf>
    <xf numFmtId="202" fontId="26" fillId="34" borderId="0" xfId="360" applyNumberFormat="1" applyFont="1" applyFill="1" applyAlignment="1" applyProtection="1">
      <alignment horizontal="right"/>
      <protection locked="0"/>
    </xf>
    <xf numFmtId="205" fontId="26" fillId="0" borderId="0" xfId="360" applyNumberFormat="1" applyFont="1" applyFill="1" applyAlignment="1" applyProtection="1">
      <alignment horizontal="center"/>
      <protection locked="0"/>
    </xf>
    <xf numFmtId="43" fontId="15" fillId="0" borderId="0" xfId="360" applyNumberFormat="1" applyFont="1" applyFill="1" applyAlignment="1" applyProtection="1">
      <alignment horizontal="center" wrapText="1"/>
      <protection locked="0"/>
    </xf>
    <xf numFmtId="43" fontId="15" fillId="0" borderId="0" xfId="360" applyNumberFormat="1" applyFont="1" applyFill="1" applyAlignment="1" applyProtection="1">
      <alignment horizontal="center"/>
      <protection locked="0"/>
    </xf>
    <xf numFmtId="43" fontId="0" fillId="0" borderId="32" xfId="2861" applyNumberFormat="1" applyFont="1" applyFill="1" applyBorder="1" applyAlignment="1" applyProtection="1">
      <alignment horizontal="left" vertical="center"/>
      <protection locked="0"/>
    </xf>
    <xf numFmtId="43" fontId="19" fillId="0" borderId="32" xfId="2861" applyNumberFormat="1" applyFont="1" applyFill="1" applyBorder="1" applyAlignment="1" applyProtection="1">
      <alignment horizontal="left" vertical="center"/>
      <protection locked="0"/>
    </xf>
    <xf numFmtId="43" fontId="27" fillId="0" borderId="27" xfId="360" applyNumberFormat="1" applyFont="1" applyFill="1" applyBorder="1" applyAlignment="1" applyProtection="1">
      <alignment horizontal="center" vertical="center" wrapText="1"/>
      <protection locked="0"/>
    </xf>
    <xf numFmtId="202" fontId="28" fillId="34" borderId="27" xfId="360" applyNumberFormat="1" applyFont="1" applyFill="1" applyBorder="1" applyAlignment="1" applyProtection="1">
      <alignment horizontal="right" vertical="center" wrapText="1"/>
      <protection locked="0"/>
    </xf>
    <xf numFmtId="205" fontId="28" fillId="0" borderId="27" xfId="360" applyNumberFormat="1" applyFont="1" applyFill="1" applyBorder="1" applyAlignment="1" applyProtection="1">
      <alignment horizontal="center" vertical="center" wrapText="1"/>
      <protection locked="0"/>
    </xf>
    <xf numFmtId="43" fontId="28" fillId="0" borderId="14" xfId="360" applyNumberFormat="1" applyFont="1" applyFill="1" applyBorder="1" applyAlignment="1" applyProtection="1">
      <alignment horizontal="center" vertical="center" wrapText="1"/>
      <protection locked="0"/>
    </xf>
    <xf numFmtId="202" fontId="28" fillId="34" borderId="14" xfId="360" applyNumberFormat="1" applyFont="1" applyFill="1" applyBorder="1" applyAlignment="1" applyProtection="1">
      <alignment horizontal="right" vertical="center" wrapText="1"/>
      <protection locked="0"/>
    </xf>
    <xf numFmtId="205" fontId="28" fillId="0" borderId="14" xfId="360" applyNumberFormat="1" applyFont="1" applyFill="1" applyBorder="1" applyAlignment="1" applyProtection="1">
      <alignment horizontal="center" vertical="center" wrapText="1"/>
      <protection locked="0"/>
    </xf>
    <xf numFmtId="43" fontId="0" fillId="0" borderId="5" xfId="360" applyNumberFormat="1" applyFont="1" applyFill="1" applyBorder="1" applyAlignment="1">
      <alignment horizontal="left" wrapText="1"/>
    </xf>
    <xf numFmtId="202" fontId="19" fillId="0" borderId="5" xfId="410" applyNumberFormat="1" applyFont="1" applyBorder="1" applyAlignment="1">
      <alignment/>
    </xf>
    <xf numFmtId="0" fontId="0" fillId="0" borderId="5" xfId="0" applyFont="1" applyFill="1" applyBorder="1" applyAlignment="1">
      <alignment vertical="center" wrapText="1"/>
    </xf>
    <xf numFmtId="205" fontId="19" fillId="35" borderId="5" xfId="360" applyNumberFormat="1" applyFont="1" applyFill="1" applyBorder="1" applyAlignment="1" applyProtection="1">
      <alignment horizontal="center" wrapText="1"/>
      <protection/>
    </xf>
    <xf numFmtId="0" fontId="17" fillId="0" borderId="5" xfId="0" applyFont="1" applyFill="1" applyBorder="1" applyAlignment="1">
      <alignment vertical="center" wrapText="1"/>
    </xf>
    <xf numFmtId="205" fontId="19" fillId="0" borderId="5" xfId="360" applyNumberFormat="1" applyFont="1" applyFill="1" applyBorder="1" applyAlignment="1" applyProtection="1">
      <alignment horizontal="center" wrapText="1"/>
      <protection/>
    </xf>
    <xf numFmtId="201" fontId="19" fillId="0" borderId="5" xfId="410" applyNumberFormat="1" applyFont="1" applyBorder="1" applyAlignment="1">
      <alignment/>
    </xf>
    <xf numFmtId="43" fontId="0" fillId="0" borderId="5" xfId="360" applyNumberFormat="1" applyFont="1" applyFill="1" applyBorder="1" applyAlignment="1">
      <alignment horizontal="left" vertical="center" wrapText="1"/>
    </xf>
    <xf numFmtId="43" fontId="0" fillId="0" borderId="5" xfId="410" applyNumberFormat="1" applyFont="1" applyBorder="1" applyAlignment="1">
      <alignment wrapText="1"/>
    </xf>
    <xf numFmtId="0" fontId="0" fillId="0" borderId="5" xfId="0" applyFont="1" applyFill="1" applyBorder="1" applyAlignment="1">
      <alignment horizontal="left" vertical="center" wrapText="1"/>
    </xf>
    <xf numFmtId="202" fontId="19" fillId="34" borderId="5" xfId="360" applyNumberFormat="1" applyFont="1" applyFill="1" applyBorder="1" applyAlignment="1" applyProtection="1">
      <alignment horizontal="right" vertical="center" wrapText="1"/>
      <protection/>
    </xf>
    <xf numFmtId="0" fontId="17" fillId="0" borderId="5" xfId="0" applyFont="1" applyFill="1" applyBorder="1" applyAlignment="1">
      <alignment horizontal="left" vertical="center" wrapText="1"/>
    </xf>
    <xf numFmtId="43" fontId="19" fillId="0" borderId="5" xfId="360" applyNumberFormat="1" applyFont="1" applyFill="1" applyBorder="1" applyAlignment="1">
      <alignment vertical="center" wrapText="1"/>
    </xf>
    <xf numFmtId="43" fontId="19" fillId="0" borderId="5" xfId="410" applyNumberFormat="1" applyFont="1" applyBorder="1" applyAlignment="1">
      <alignment vertical="center" wrapText="1"/>
    </xf>
    <xf numFmtId="43" fontId="0" fillId="0" borderId="5" xfId="360" applyNumberFormat="1" applyFont="1" applyFill="1" applyBorder="1" applyAlignment="1" applyProtection="1">
      <alignment horizontal="left" vertical="center" wrapText="1"/>
      <protection locked="0"/>
    </xf>
    <xf numFmtId="43" fontId="0" fillId="0" borderId="5" xfId="410" applyNumberFormat="1" applyFont="1" applyFill="1" applyBorder="1" applyAlignment="1">
      <alignment horizontal="justify" vertical="justify" wrapText="1"/>
    </xf>
    <xf numFmtId="202" fontId="29" fillId="0" borderId="5" xfId="410" applyNumberFormat="1" applyFont="1" applyBorder="1" applyAlignment="1">
      <alignment/>
    </xf>
    <xf numFmtId="43" fontId="0" fillId="0" borderId="5" xfId="360" applyNumberFormat="1" applyFont="1" applyFill="1" applyBorder="1" applyAlignment="1" applyProtection="1">
      <alignment vertical="center" wrapText="1"/>
      <protection locked="0"/>
    </xf>
    <xf numFmtId="43" fontId="30" fillId="0" borderId="5" xfId="410" applyNumberFormat="1" applyFont="1" applyFill="1" applyBorder="1" applyAlignment="1" applyProtection="1">
      <alignment horizontal="left" vertical="center" wrapText="1"/>
      <protection locked="0"/>
    </xf>
    <xf numFmtId="202" fontId="29" fillId="34" borderId="5" xfId="410" applyNumberFormat="1" applyFont="1" applyFill="1" applyBorder="1" applyAlignment="1">
      <alignment horizontal="right"/>
    </xf>
    <xf numFmtId="0" fontId="19" fillId="0" borderId="5" xfId="0" applyFont="1" applyFill="1" applyBorder="1" applyAlignment="1">
      <alignment horizontal="left" vertical="center" wrapText="1"/>
    </xf>
    <xf numFmtId="43" fontId="30" fillId="0" borderId="5" xfId="410" applyNumberFormat="1" applyFont="1" applyFill="1" applyBorder="1" applyAlignment="1" applyProtection="1">
      <alignment vertical="center" wrapText="1"/>
      <protection locked="0"/>
    </xf>
    <xf numFmtId="202" fontId="29" fillId="34" borderId="5" xfId="410" applyNumberFormat="1" applyFont="1" applyFill="1" applyBorder="1" applyAlignment="1" applyProtection="1">
      <alignment horizontal="right"/>
      <protection locked="0"/>
    </xf>
    <xf numFmtId="0" fontId="29" fillId="0" borderId="5" xfId="2351" applyFont="1" applyFill="1" applyBorder="1" applyAlignment="1">
      <alignment horizontal="left" wrapText="1"/>
      <protection/>
    </xf>
    <xf numFmtId="202" fontId="29" fillId="34" borderId="5" xfId="410" applyNumberFormat="1" applyFont="1" applyFill="1" applyBorder="1" applyAlignment="1">
      <alignment horizontal="right" wrapText="1"/>
    </xf>
    <xf numFmtId="0" fontId="0" fillId="0" borderId="5" xfId="2351" applyFont="1" applyFill="1" applyBorder="1" applyAlignment="1">
      <alignment horizontal="left" wrapText="1"/>
      <protection/>
    </xf>
    <xf numFmtId="3" fontId="19" fillId="0" borderId="5" xfId="410" applyNumberFormat="1" applyFont="1" applyFill="1" applyBorder="1" applyAlignment="1">
      <alignment/>
    </xf>
    <xf numFmtId="43" fontId="30" fillId="0" borderId="5" xfId="360" applyNumberFormat="1" applyFont="1" applyFill="1" applyBorder="1" applyAlignment="1" applyProtection="1">
      <alignment horizontal="left"/>
      <protection locked="0"/>
    </xf>
    <xf numFmtId="205" fontId="29" fillId="0" borderId="5" xfId="360" applyNumberFormat="1" applyFont="1" applyFill="1" applyBorder="1" applyAlignment="1" applyProtection="1">
      <alignment horizontal="center"/>
      <protection locked="0"/>
    </xf>
    <xf numFmtId="43" fontId="30" fillId="0" borderId="5" xfId="360" applyNumberFormat="1" applyFont="1" applyFill="1" applyBorder="1" applyAlignment="1" applyProtection="1">
      <alignment/>
      <protection locked="0"/>
    </xf>
    <xf numFmtId="0" fontId="29" fillId="0" borderId="5" xfId="0" applyFont="1" applyFill="1" applyBorder="1" applyAlignment="1">
      <alignment vertical="center" wrapText="1"/>
    </xf>
    <xf numFmtId="205" fontId="19" fillId="0" borderId="5" xfId="360" applyNumberFormat="1" applyFont="1" applyFill="1" applyBorder="1" applyAlignment="1">
      <alignment horizontal="center" wrapText="1"/>
    </xf>
    <xf numFmtId="201" fontId="19" fillId="0" borderId="5" xfId="410" applyNumberFormat="1" applyFont="1" applyFill="1" applyBorder="1" applyAlignment="1">
      <alignment/>
    </xf>
    <xf numFmtId="0" fontId="17" fillId="0" borderId="5" xfId="3096" applyFont="1" applyFill="1" applyBorder="1" applyAlignment="1">
      <alignment vertical="center" wrapText="1"/>
      <protection/>
    </xf>
    <xf numFmtId="202" fontId="17" fillId="0" borderId="5" xfId="3096" applyNumberFormat="1" applyFont="1" applyFill="1" applyBorder="1" applyAlignment="1">
      <alignment horizontal="center" vertical="center" wrapText="1"/>
      <protection/>
    </xf>
    <xf numFmtId="0" fontId="0" fillId="0" borderId="5" xfId="2351" applyFont="1" applyFill="1" applyBorder="1" applyAlignment="1">
      <alignment horizontal="left" vertical="center" wrapText="1"/>
      <protection/>
    </xf>
    <xf numFmtId="202" fontId="19" fillId="34" borderId="5" xfId="410" applyNumberFormat="1" applyFont="1" applyFill="1" applyBorder="1" applyAlignment="1">
      <alignment horizontal="right" wrapText="1"/>
    </xf>
    <xf numFmtId="205" fontId="29" fillId="0" borderId="5" xfId="360" applyNumberFormat="1" applyFont="1" applyFill="1" applyBorder="1" applyAlignment="1">
      <alignment horizontal="center" wrapText="1"/>
    </xf>
    <xf numFmtId="201" fontId="19" fillId="34" borderId="5" xfId="360" applyNumberFormat="1" applyFont="1" applyFill="1" applyBorder="1" applyAlignment="1" applyProtection="1">
      <alignment horizontal="right" vertical="center" wrapText="1"/>
      <protection locked="0"/>
    </xf>
    <xf numFmtId="0" fontId="19" fillId="0" borderId="5" xfId="2351" applyFont="1" applyFill="1" applyBorder="1" applyAlignment="1">
      <alignment wrapText="1"/>
      <protection/>
    </xf>
    <xf numFmtId="206" fontId="19" fillId="0" borderId="5" xfId="410" applyNumberFormat="1" applyFont="1" applyFill="1" applyBorder="1" applyAlignment="1" applyProtection="1">
      <alignment horizontal="center"/>
      <protection locked="0"/>
    </xf>
    <xf numFmtId="0" fontId="0" fillId="34" borderId="5" xfId="2351" applyFont="1" applyFill="1" applyBorder="1" applyAlignment="1">
      <alignment horizontal="left" vertical="center" wrapText="1"/>
      <protection/>
    </xf>
    <xf numFmtId="201" fontId="19" fillId="34" borderId="5" xfId="410" applyNumberFormat="1" applyFont="1" applyFill="1" applyBorder="1" applyAlignment="1">
      <alignment horizontal="right" wrapText="1"/>
    </xf>
    <xf numFmtId="202" fontId="19" fillId="0" borderId="5" xfId="410" applyNumberFormat="1" applyFont="1" applyFill="1" applyBorder="1" applyAlignment="1">
      <alignment horizontal="right" wrapText="1"/>
    </xf>
    <xf numFmtId="205" fontId="19" fillId="0" borderId="5" xfId="410" applyNumberFormat="1" applyFont="1" applyFill="1" applyBorder="1" applyAlignment="1" applyProtection="1">
      <alignment horizontal="center"/>
      <protection locked="0"/>
    </xf>
    <xf numFmtId="43" fontId="30" fillId="34" borderId="5" xfId="360" applyNumberFormat="1" applyFont="1" applyFill="1" applyBorder="1" applyAlignment="1" applyProtection="1">
      <alignment/>
      <protection locked="0"/>
    </xf>
    <xf numFmtId="205" fontId="19" fillId="34" borderId="5" xfId="360" applyNumberFormat="1" applyFont="1" applyFill="1" applyBorder="1" applyAlignment="1" applyProtection="1">
      <alignment horizontal="center"/>
      <protection locked="0"/>
    </xf>
    <xf numFmtId="202" fontId="19" fillId="0" borderId="5" xfId="410" applyNumberFormat="1" applyFont="1" applyFill="1" applyBorder="1" applyAlignment="1" applyProtection="1">
      <alignment horizontal="right" wrapText="1"/>
      <protection/>
    </xf>
    <xf numFmtId="0" fontId="17" fillId="0" borderId="5" xfId="2351" applyFont="1" applyFill="1" applyBorder="1" applyAlignment="1">
      <alignment horizontal="justify" vertical="top" wrapText="1"/>
      <protection/>
    </xf>
    <xf numFmtId="0" fontId="0" fillId="34" borderId="5" xfId="2351" applyFont="1" applyFill="1" applyBorder="1" applyAlignment="1">
      <alignment vertical="center" wrapText="1"/>
      <protection/>
    </xf>
    <xf numFmtId="202" fontId="19" fillId="0" borderId="5" xfId="410" applyNumberFormat="1" applyFont="1" applyFill="1" applyBorder="1" applyAlignment="1">
      <alignment/>
    </xf>
    <xf numFmtId="43" fontId="19" fillId="34" borderId="5" xfId="360" applyNumberFormat="1" applyFont="1" applyFill="1" applyBorder="1" applyAlignment="1" applyProtection="1">
      <alignment/>
      <protection locked="0"/>
    </xf>
    <xf numFmtId="202" fontId="19" fillId="0" borderId="5" xfId="360" applyNumberFormat="1" applyFont="1" applyFill="1" applyBorder="1" applyAlignment="1" applyProtection="1">
      <alignment horizontal="right" vertical="center"/>
      <protection locked="0"/>
    </xf>
    <xf numFmtId="0" fontId="0" fillId="0" borderId="5" xfId="2351" applyFont="1" applyFill="1" applyBorder="1" applyAlignment="1">
      <alignment horizontal="justify" vertical="justify" wrapText="1"/>
      <protection/>
    </xf>
    <xf numFmtId="0" fontId="0" fillId="0" borderId="5" xfId="0" applyBorder="1" applyAlignment="1">
      <alignment vertical="center" wrapText="1"/>
    </xf>
    <xf numFmtId="0" fontId="0" fillId="0" borderId="5" xfId="0" applyBorder="1" applyAlignment="1">
      <alignment vertical="center" wrapText="1"/>
    </xf>
    <xf numFmtId="43" fontId="17" fillId="0" borderId="0" xfId="360" applyNumberFormat="1" applyFont="1" applyFill="1" applyAlignment="1" applyProtection="1">
      <alignment vertical="center"/>
      <protection locked="0"/>
    </xf>
    <xf numFmtId="43" fontId="19" fillId="0" borderId="0" xfId="360" applyNumberFormat="1" applyFont="1" applyFill="1" applyAlignment="1" applyProtection="1">
      <alignment vertical="center"/>
      <protection locked="0"/>
    </xf>
    <xf numFmtId="43" fontId="17" fillId="0" borderId="0" xfId="360" applyNumberFormat="1" applyFont="1" applyFill="1" applyBorder="1" applyAlignment="1" applyProtection="1">
      <alignment/>
      <protection locked="0"/>
    </xf>
    <xf numFmtId="43" fontId="17" fillId="0" borderId="0" xfId="360" applyNumberFormat="1" applyFont="1" applyFill="1" applyAlignment="1" applyProtection="1">
      <alignment/>
      <protection locked="0"/>
    </xf>
    <xf numFmtId="202" fontId="19" fillId="0" borderId="0" xfId="360" applyNumberFormat="1" applyFont="1" applyFill="1" applyBorder="1" applyAlignment="1">
      <alignment wrapText="1"/>
    </xf>
    <xf numFmtId="43" fontId="35" fillId="0" borderId="0" xfId="360" applyNumberFormat="1" applyFont="1" applyFill="1" applyBorder="1" applyAlignment="1" applyProtection="1">
      <alignment/>
      <protection locked="0"/>
    </xf>
    <xf numFmtId="0" fontId="0" fillId="0" borderId="0" xfId="0" applyFont="1" applyAlignment="1">
      <alignment horizontal="justify" vertical="center"/>
    </xf>
    <xf numFmtId="43" fontId="19" fillId="0" borderId="0" xfId="360" applyNumberFormat="1" applyFont="1" applyFill="1" applyBorder="1" applyAlignment="1" applyProtection="1">
      <alignment/>
      <protection locked="0"/>
    </xf>
    <xf numFmtId="205" fontId="19" fillId="0" borderId="0" xfId="360" applyNumberFormat="1" applyFont="1" applyFill="1" applyAlignment="1" applyProtection="1">
      <alignment/>
      <protection locked="0"/>
    </xf>
    <xf numFmtId="206" fontId="0" fillId="34" borderId="5" xfId="0" applyNumberFormat="1" applyFont="1" applyFill="1" applyBorder="1" applyAlignment="1">
      <alignment horizontal="left" vertical="center" wrapText="1"/>
    </xf>
    <xf numFmtId="0" fontId="0" fillId="0" borderId="5" xfId="0" applyFill="1" applyBorder="1" applyAlignment="1">
      <alignment vertical="center"/>
    </xf>
    <xf numFmtId="43" fontId="19" fillId="34" borderId="5" xfId="360" applyNumberFormat="1" applyFont="1" applyFill="1" applyBorder="1" applyAlignment="1" applyProtection="1">
      <alignment horizontal="left"/>
      <protection locked="0"/>
    </xf>
    <xf numFmtId="3" fontId="30" fillId="34" borderId="5" xfId="0" applyNumberFormat="1" applyFont="1" applyFill="1" applyBorder="1" applyAlignment="1" applyProtection="1">
      <alignment vertical="center" wrapText="1"/>
      <protection/>
    </xf>
    <xf numFmtId="202" fontId="36" fillId="34" borderId="5" xfId="360" applyNumberFormat="1" applyFont="1" applyFill="1" applyBorder="1" applyAlignment="1" applyProtection="1">
      <alignment horizontal="right"/>
      <protection locked="0"/>
    </xf>
    <xf numFmtId="206" fontId="30" fillId="34" borderId="5" xfId="0" applyNumberFormat="1" applyFont="1" applyFill="1" applyBorder="1" applyAlignment="1">
      <alignment horizontal="left" wrapText="1"/>
    </xf>
    <xf numFmtId="43" fontId="19" fillId="34" borderId="5" xfId="360" applyNumberFormat="1" applyFont="1" applyFill="1" applyBorder="1" applyAlignment="1" applyProtection="1">
      <alignment horizontal="center"/>
      <protection locked="0"/>
    </xf>
    <xf numFmtId="43" fontId="36" fillId="0" borderId="5" xfId="360" applyNumberFormat="1" applyFont="1" applyFill="1" applyBorder="1" applyAlignment="1" applyProtection="1">
      <alignment wrapText="1"/>
      <protection locked="0"/>
    </xf>
    <xf numFmtId="43" fontId="30" fillId="0" borderId="5" xfId="410" applyNumberFormat="1" applyFont="1" applyFill="1" applyBorder="1" applyAlignment="1" applyProtection="1">
      <alignment horizontal="left"/>
      <protection locked="0"/>
    </xf>
    <xf numFmtId="205" fontId="29" fillId="34" borderId="5" xfId="360" applyNumberFormat="1" applyFont="1" applyFill="1" applyBorder="1" applyAlignment="1" applyProtection="1">
      <alignment horizontal="center"/>
      <protection locked="0"/>
    </xf>
    <xf numFmtId="43" fontId="16" fillId="0" borderId="5" xfId="360" applyNumberFormat="1" applyFont="1" applyFill="1" applyBorder="1" applyAlignment="1" applyProtection="1">
      <alignment wrapText="1"/>
      <protection locked="0"/>
    </xf>
    <xf numFmtId="43" fontId="27" fillId="34" borderId="5" xfId="360" applyNumberFormat="1" applyFont="1" applyFill="1" applyBorder="1" applyAlignment="1" applyProtection="1">
      <alignment horizontal="center" wrapText="1"/>
      <protection locked="0"/>
    </xf>
    <xf numFmtId="202" fontId="28" fillId="34" borderId="5" xfId="360" applyNumberFormat="1" applyFont="1" applyFill="1" applyBorder="1" applyAlignment="1" applyProtection="1">
      <alignment horizontal="right"/>
      <protection/>
    </xf>
    <xf numFmtId="43" fontId="27" fillId="34" borderId="5" xfId="360" applyNumberFormat="1" applyFont="1" applyFill="1" applyBorder="1" applyAlignment="1" applyProtection="1">
      <alignment horizontal="center"/>
      <protection locked="0"/>
    </xf>
    <xf numFmtId="202" fontId="28" fillId="34" borderId="5" xfId="360" applyNumberFormat="1" applyFont="1" applyFill="1" applyBorder="1" applyAlignment="1" applyProtection="1">
      <alignment horizontal="center"/>
      <protection/>
    </xf>
    <xf numFmtId="43" fontId="36" fillId="0" borderId="0" xfId="360" applyNumberFormat="1" applyFont="1" applyFill="1" applyAlignment="1" applyProtection="1">
      <alignment wrapText="1"/>
      <protection locked="0"/>
    </xf>
    <xf numFmtId="202" fontId="36" fillId="34" borderId="0" xfId="360" applyNumberFormat="1" applyFont="1" applyFill="1" applyAlignment="1" applyProtection="1">
      <alignment horizontal="right"/>
      <protection locked="0"/>
    </xf>
    <xf numFmtId="43" fontId="36" fillId="0" borderId="0" xfId="360" applyNumberFormat="1" applyFont="1" applyFill="1" applyAlignment="1" applyProtection="1">
      <alignment/>
      <protection locked="0"/>
    </xf>
    <xf numFmtId="205" fontId="36" fillId="0" borderId="0" xfId="360" applyNumberFormat="1" applyFont="1" applyFill="1" applyAlignment="1" applyProtection="1">
      <alignment horizontal="center"/>
      <protection locked="0"/>
    </xf>
    <xf numFmtId="0" fontId="11" fillId="0" borderId="0" xfId="3226" applyFont="1" applyFill="1" applyBorder="1" applyAlignment="1">
      <alignment vertical="center"/>
      <protection/>
    </xf>
    <xf numFmtId="0" fontId="11" fillId="0" borderId="0" xfId="3226" applyFont="1" applyFill="1" applyBorder="1" applyAlignment="1">
      <alignment horizontal="center" vertical="center"/>
      <protection/>
    </xf>
    <xf numFmtId="0" fontId="11" fillId="0" borderId="0" xfId="3226" applyFont="1" applyFill="1" applyBorder="1" applyAlignment="1">
      <alignment vertical="center" wrapText="1"/>
      <protection/>
    </xf>
    <xf numFmtId="0" fontId="11" fillId="0" borderId="0" xfId="3226">
      <alignment vertical="center"/>
      <protection/>
    </xf>
    <xf numFmtId="0" fontId="4" fillId="0" borderId="0" xfId="3226" applyFont="1" applyFill="1" applyBorder="1" applyAlignment="1">
      <alignment horizontal="left" vertical="center"/>
      <protection/>
    </xf>
    <xf numFmtId="0" fontId="5" fillId="0" borderId="0" xfId="3226" applyFont="1" applyFill="1" applyBorder="1" applyAlignment="1">
      <alignment horizontal="center" vertical="center"/>
      <protection/>
    </xf>
    <xf numFmtId="0" fontId="5" fillId="0" borderId="0" xfId="3226" applyFont="1" applyFill="1" applyBorder="1" applyAlignment="1">
      <alignment horizontal="center" vertical="center"/>
      <protection/>
    </xf>
    <xf numFmtId="0" fontId="11" fillId="0" borderId="36" xfId="3226" applyFont="1" applyFill="1" applyBorder="1" applyAlignment="1">
      <alignment horizontal="center" vertical="center"/>
      <protection/>
    </xf>
    <xf numFmtId="0" fontId="37" fillId="0" borderId="37" xfId="3226" applyFont="1" applyFill="1" applyBorder="1" applyAlignment="1">
      <alignment horizontal="center" vertical="center"/>
      <protection/>
    </xf>
    <xf numFmtId="0" fontId="37" fillId="0" borderId="5" xfId="3226" applyFont="1" applyFill="1" applyBorder="1" applyAlignment="1">
      <alignment horizontal="center" vertical="center"/>
      <protection/>
    </xf>
    <xf numFmtId="201" fontId="37" fillId="0" borderId="5" xfId="3226" applyNumberFormat="1" applyFont="1" applyFill="1" applyBorder="1" applyAlignment="1">
      <alignment horizontal="center" vertical="center"/>
      <protection/>
    </xf>
    <xf numFmtId="0" fontId="5" fillId="0" borderId="0" xfId="3226" applyFont="1" applyFill="1" applyBorder="1" applyAlignment="1">
      <alignment horizontal="center" vertical="center" wrapText="1"/>
      <protection/>
    </xf>
    <xf numFmtId="0" fontId="11" fillId="0" borderId="36" xfId="3226" applyFont="1" applyFill="1" applyBorder="1" applyAlignment="1">
      <alignment horizontal="center" vertical="center" wrapText="1"/>
      <protection/>
    </xf>
    <xf numFmtId="0" fontId="37" fillId="0" borderId="5" xfId="3226" applyFont="1" applyFill="1" applyBorder="1" applyAlignment="1">
      <alignment horizontal="center" vertical="center" wrapText="1"/>
      <protection/>
    </xf>
    <xf numFmtId="0" fontId="37" fillId="0" borderId="5" xfId="3226" applyFont="1" applyFill="1" applyBorder="1" applyAlignment="1">
      <alignment vertical="center" wrapText="1"/>
      <protection/>
    </xf>
    <xf numFmtId="0" fontId="11"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202" fontId="11" fillId="0" borderId="0" xfId="0" applyNumberFormat="1" applyFont="1" applyFill="1" applyBorder="1" applyAlignment="1">
      <alignment vertical="center"/>
    </xf>
    <xf numFmtId="201" fontId="5" fillId="0" borderId="0" xfId="2638"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23" fillId="0" borderId="5" xfId="0" applyFont="1" applyFill="1" applyBorder="1" applyAlignment="1">
      <alignment horizontal="center" vertical="center"/>
    </xf>
    <xf numFmtId="202" fontId="23" fillId="0"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202" fontId="30" fillId="0" borderId="5" xfId="0" applyNumberFormat="1" applyFont="1" applyFill="1" applyBorder="1" applyAlignment="1">
      <alignment/>
    </xf>
    <xf numFmtId="0" fontId="38" fillId="0" borderId="5" xfId="0" applyFont="1" applyFill="1" applyBorder="1" applyAlignment="1">
      <alignment vertical="center"/>
    </xf>
    <xf numFmtId="202" fontId="17" fillId="0" borderId="5" xfId="0" applyNumberFormat="1" applyFont="1" applyFill="1" applyBorder="1" applyAlignment="1">
      <alignment/>
    </xf>
    <xf numFmtId="0" fontId="39" fillId="0" borderId="5" xfId="0" applyFont="1" applyFill="1" applyBorder="1" applyAlignment="1">
      <alignment/>
    </xf>
    <xf numFmtId="0" fontId="17" fillId="0" borderId="5" xfId="0" applyFont="1" applyFill="1" applyBorder="1" applyAlignment="1">
      <alignment/>
    </xf>
    <xf numFmtId="0" fontId="30" fillId="0" borderId="5" xfId="0" applyFont="1" applyFill="1" applyBorder="1" applyAlignment="1">
      <alignment/>
    </xf>
    <xf numFmtId="0" fontId="17" fillId="0" borderId="5" xfId="0" applyFont="1" applyFill="1" applyBorder="1" applyAlignment="1">
      <alignment horizontal="center"/>
    </xf>
    <xf numFmtId="201" fontId="11" fillId="0" borderId="0" xfId="0" applyNumberFormat="1" applyFont="1" applyFill="1" applyBorder="1" applyAlignment="1">
      <alignment vertical="center"/>
    </xf>
    <xf numFmtId="0" fontId="16" fillId="0" borderId="0" xfId="1900" applyFont="1" applyFill="1" applyBorder="1" applyAlignment="1">
      <alignment horizontal="left" vertical="center"/>
      <protection/>
    </xf>
    <xf numFmtId="0" fontId="16" fillId="0" borderId="0" xfId="1900" applyFont="1" applyFill="1" applyBorder="1" applyAlignment="1">
      <alignment horizontal="center" vertical="center"/>
      <protection/>
    </xf>
    <xf numFmtId="0" fontId="12" fillId="0" borderId="0" xfId="1900" applyFont="1" applyAlignment="1">
      <alignment vertical="center"/>
      <protection/>
    </xf>
    <xf numFmtId="0" fontId="12" fillId="0" borderId="0" xfId="1900" applyFont="1" applyAlignment="1">
      <alignment horizontal="center"/>
      <protection/>
    </xf>
    <xf numFmtId="0" fontId="28" fillId="0" borderId="0" xfId="0" applyFont="1" applyFill="1" applyAlignment="1">
      <alignment vertical="center"/>
    </xf>
    <xf numFmtId="201" fontId="28" fillId="0" borderId="0" xfId="360" applyNumberFormat="1" applyFont="1" applyFill="1" applyAlignment="1">
      <alignment horizontal="right" wrapText="1"/>
    </xf>
    <xf numFmtId="200" fontId="28" fillId="0" borderId="0" xfId="1582" applyNumberFormat="1" applyFont="1" applyFill="1" applyAlignment="1">
      <alignment vertical="center" wrapText="1"/>
      <protection/>
    </xf>
    <xf numFmtId="0" fontId="16" fillId="0" borderId="32" xfId="0" applyFont="1" applyFill="1" applyBorder="1" applyAlignment="1">
      <alignment/>
    </xf>
    <xf numFmtId="0" fontId="36" fillId="0" borderId="32" xfId="0" applyFont="1" applyFill="1" applyBorder="1" applyAlignment="1">
      <alignment/>
    </xf>
    <xf numFmtId="201" fontId="28" fillId="0" borderId="32" xfId="0" applyNumberFormat="1" applyFont="1" applyFill="1" applyBorder="1" applyAlignment="1">
      <alignment/>
    </xf>
    <xf numFmtId="202" fontId="28" fillId="0" borderId="27" xfId="360" applyNumberFormat="1" applyFont="1" applyFill="1" applyBorder="1" applyAlignment="1">
      <alignment horizontal="center" vertical="center" wrapText="1"/>
    </xf>
    <xf numFmtId="201" fontId="27" fillId="0" borderId="27" xfId="360" applyNumberFormat="1" applyFont="1" applyFill="1" applyBorder="1" applyAlignment="1">
      <alignment horizontal="center" vertical="center" wrapText="1"/>
    </xf>
    <xf numFmtId="0" fontId="40" fillId="0" borderId="26" xfId="1582" applyFont="1" applyFill="1" applyBorder="1" applyAlignment="1">
      <alignment vertical="distributed" wrapText="1"/>
      <protection/>
    </xf>
    <xf numFmtId="202" fontId="28" fillId="0" borderId="5" xfId="360" applyNumberFormat="1" applyFont="1" applyFill="1" applyBorder="1" applyAlignment="1">
      <alignment horizontal="right" vertical="center" wrapText="1"/>
    </xf>
    <xf numFmtId="201" fontId="28" fillId="0" borderId="5" xfId="360" applyNumberFormat="1" applyFont="1" applyFill="1" applyBorder="1" applyAlignment="1">
      <alignment horizontal="right" vertical="center" wrapText="1"/>
    </xf>
    <xf numFmtId="0" fontId="36" fillId="0" borderId="5" xfId="1582" applyFont="1" applyFill="1" applyBorder="1" applyAlignment="1">
      <alignment horizontal="left" vertical="center" wrapText="1"/>
      <protection/>
    </xf>
    <xf numFmtId="202" fontId="29" fillId="0" borderId="27" xfId="0" applyNumberFormat="1" applyFont="1" applyFill="1" applyBorder="1" applyAlignment="1" applyProtection="1">
      <alignment horizontal="right" vertical="center" wrapText="1"/>
      <protection locked="0"/>
    </xf>
    <xf numFmtId="0" fontId="16" fillId="0" borderId="5" xfId="1582" applyFont="1" applyFill="1" applyBorder="1" applyAlignment="1">
      <alignment horizontal="left" vertical="center" wrapText="1"/>
      <protection/>
    </xf>
    <xf numFmtId="202" fontId="12" fillId="0" borderId="5" xfId="0" applyNumberFormat="1" applyFont="1" applyFill="1" applyBorder="1" applyAlignment="1">
      <alignment vertical="center"/>
    </xf>
    <xf numFmtId="203" fontId="28" fillId="0" borderId="0" xfId="0" applyNumberFormat="1" applyFont="1" applyFill="1" applyAlignment="1">
      <alignment vertical="center"/>
    </xf>
    <xf numFmtId="200" fontId="16" fillId="0" borderId="0" xfId="0" applyNumberFormat="1" applyFont="1" applyFill="1" applyAlignment="1">
      <alignment horizontal="center" vertical="center" wrapText="1"/>
    </xf>
    <xf numFmtId="203" fontId="27" fillId="0" borderId="5" xfId="360" applyNumberFormat="1" applyFont="1" applyFill="1" applyBorder="1" applyAlignment="1">
      <alignment horizontal="center" vertical="center" wrapText="1"/>
    </xf>
    <xf numFmtId="200" fontId="27" fillId="0" borderId="5" xfId="1582" applyNumberFormat="1" applyFont="1" applyFill="1" applyBorder="1" applyAlignment="1">
      <alignment horizontal="center" vertical="center" wrapText="1"/>
      <protection/>
    </xf>
    <xf numFmtId="203" fontId="28" fillId="0" borderId="5" xfId="360" applyNumberFormat="1" applyFont="1" applyFill="1" applyBorder="1" applyAlignment="1">
      <alignment horizontal="right" vertical="center" wrapText="1"/>
    </xf>
    <xf numFmtId="200" fontId="28" fillId="0" borderId="5" xfId="1582" applyNumberFormat="1" applyFont="1" applyFill="1" applyBorder="1" applyAlignment="1">
      <alignment horizontal="center" vertical="center" wrapText="1"/>
      <protection/>
    </xf>
    <xf numFmtId="200" fontId="16" fillId="0" borderId="5" xfId="1582" applyNumberFormat="1" applyFont="1" applyFill="1" applyBorder="1" applyAlignment="1">
      <alignment horizontal="left" vertical="center" wrapText="1"/>
      <protection/>
    </xf>
    <xf numFmtId="0" fontId="28" fillId="0" borderId="0" xfId="1582" applyFont="1" applyFill="1" applyAlignment="1">
      <alignment horizontal="center" vertical="center" wrapText="1"/>
      <protection/>
    </xf>
    <xf numFmtId="0" fontId="12" fillId="0" borderId="5" xfId="0" applyFont="1" applyFill="1" applyBorder="1" applyAlignment="1">
      <alignment horizontal="left" vertical="center" wrapText="1"/>
    </xf>
    <xf numFmtId="203" fontId="28" fillId="0" borderId="5" xfId="360" applyNumberFormat="1" applyFont="1" applyFill="1" applyBorder="1" applyAlignment="1">
      <alignment horizontal="right" wrapText="1"/>
    </xf>
    <xf numFmtId="200" fontId="28" fillId="0" borderId="5" xfId="1582" applyNumberFormat="1" applyFont="1" applyFill="1" applyBorder="1" applyAlignment="1">
      <alignment horizontal="left" vertical="center" wrapText="1"/>
      <protection/>
    </xf>
    <xf numFmtId="200" fontId="28" fillId="0" borderId="0" xfId="1582" applyNumberFormat="1" applyFont="1" applyFill="1" applyAlignment="1">
      <alignment horizontal="left" vertical="center" wrapText="1"/>
      <protection/>
    </xf>
    <xf numFmtId="0" fontId="0" fillId="0" borderId="0" xfId="0" applyFont="1" applyFill="1" applyAlignment="1">
      <alignment vertical="center" wrapText="1"/>
    </xf>
    <xf numFmtId="203" fontId="0" fillId="0" borderId="0" xfId="0" applyNumberFormat="1" applyFont="1" applyFill="1" applyAlignment="1">
      <alignment vertical="center"/>
    </xf>
    <xf numFmtId="0" fontId="0" fillId="0" borderId="0" xfId="0" applyFont="1" applyFill="1" applyAlignment="1">
      <alignment horizontal="left" vertical="center" wrapText="1"/>
    </xf>
    <xf numFmtId="203" fontId="0" fillId="0" borderId="0" xfId="0" applyNumberFormat="1" applyAlignment="1">
      <alignment vertical="center"/>
    </xf>
    <xf numFmtId="0" fontId="21" fillId="0" borderId="0" xfId="2351" applyFont="1" applyAlignment="1">
      <alignment vertical="center" wrapText="1"/>
      <protection/>
    </xf>
    <xf numFmtId="203" fontId="18" fillId="0" borderId="0" xfId="360" applyNumberFormat="1" applyFont="1" applyAlignment="1">
      <alignment horizontal="right" wrapText="1"/>
    </xf>
    <xf numFmtId="0" fontId="15" fillId="0" borderId="0" xfId="1582" applyFont="1" applyAlignment="1">
      <alignment horizontal="center" wrapText="1"/>
      <protection/>
    </xf>
    <xf numFmtId="0" fontId="0" fillId="0" borderId="0" xfId="0" applyFont="1" applyAlignment="1">
      <alignment horizontal="right" vertical="center"/>
    </xf>
    <xf numFmtId="0" fontId="0" fillId="0" borderId="32" xfId="0" applyBorder="1" applyAlignment="1">
      <alignment horizontal="right"/>
    </xf>
    <xf numFmtId="0" fontId="0" fillId="0" borderId="32" xfId="0" applyFont="1" applyBorder="1" applyAlignment="1">
      <alignment horizontal="right"/>
    </xf>
    <xf numFmtId="203" fontId="0" fillId="0" borderId="32" xfId="0" applyNumberFormat="1" applyFont="1" applyBorder="1" applyAlignment="1">
      <alignment horizontal="right"/>
    </xf>
    <xf numFmtId="0" fontId="27" fillId="0" borderId="5" xfId="0" applyFont="1" applyFill="1" applyBorder="1" applyAlignment="1">
      <alignment horizontal="center" vertical="center"/>
    </xf>
    <xf numFmtId="0" fontId="0" fillId="0" borderId="5" xfId="0" applyBorder="1" applyAlignment="1">
      <alignment horizontal="center" vertical="center"/>
    </xf>
    <xf numFmtId="203" fontId="0" fillId="0" borderId="5" xfId="0" applyNumberFormat="1" applyBorder="1" applyAlignment="1">
      <alignment horizontal="center" vertical="center"/>
    </xf>
    <xf numFmtId="0" fontId="30" fillId="0" borderId="5" xfId="0" applyFont="1" applyFill="1" applyBorder="1" applyAlignment="1">
      <alignment horizontal="center" wrapText="1"/>
    </xf>
    <xf numFmtId="203" fontId="30" fillId="0" borderId="5" xfId="0" applyNumberFormat="1" applyFont="1" applyFill="1" applyBorder="1" applyAlignment="1">
      <alignment horizontal="center"/>
    </xf>
    <xf numFmtId="199" fontId="30" fillId="0" borderId="5" xfId="0" applyNumberFormat="1" applyFont="1" applyFill="1" applyBorder="1" applyAlignment="1">
      <alignment/>
    </xf>
    <xf numFmtId="203" fontId="30" fillId="0" borderId="5" xfId="0" applyNumberFormat="1" applyFont="1" applyFill="1" applyBorder="1" applyAlignment="1">
      <alignment/>
    </xf>
    <xf numFmtId="3" fontId="0" fillId="0" borderId="5" xfId="0" applyNumberFormat="1" applyFill="1" applyBorder="1" applyAlignment="1" applyProtection="1">
      <alignment horizontal="left" vertical="center" wrapText="1"/>
      <protection/>
    </xf>
    <xf numFmtId="202" fontId="19" fillId="0" borderId="5" xfId="0" applyNumberFormat="1" applyFont="1" applyFill="1" applyBorder="1" applyAlignment="1" applyProtection="1">
      <alignment vertical="top" wrapText="1"/>
      <protection locked="0"/>
    </xf>
    <xf numFmtId="203" fontId="19" fillId="0" borderId="5" xfId="0" applyNumberFormat="1" applyFont="1" applyFill="1" applyBorder="1" applyAlignment="1" applyProtection="1">
      <alignment vertical="top" wrapText="1"/>
      <protection locked="0"/>
    </xf>
    <xf numFmtId="202" fontId="19" fillId="0" borderId="5" xfId="0" applyNumberFormat="1" applyFont="1" applyFill="1" applyBorder="1" applyAlignment="1" applyProtection="1">
      <alignment vertical="top" wrapText="1"/>
      <protection/>
    </xf>
    <xf numFmtId="203" fontId="19" fillId="0" borderId="5" xfId="0" applyNumberFormat="1" applyFont="1" applyFill="1" applyBorder="1" applyAlignment="1" applyProtection="1">
      <alignment vertical="top" wrapText="1"/>
      <protection/>
    </xf>
    <xf numFmtId="202" fontId="19" fillId="0" borderId="5" xfId="0" applyNumberFormat="1" applyFont="1" applyFill="1" applyBorder="1" applyAlignment="1">
      <alignment vertical="center"/>
    </xf>
    <xf numFmtId="203" fontId="19" fillId="0" borderId="5" xfId="0" applyNumberFormat="1" applyFont="1" applyFill="1" applyBorder="1" applyAlignment="1">
      <alignment vertical="center"/>
    </xf>
    <xf numFmtId="3" fontId="17" fillId="0" borderId="5" xfId="0" applyNumberFormat="1" applyFont="1" applyFill="1" applyBorder="1" applyAlignment="1" applyProtection="1">
      <alignment horizontal="left" vertical="center" wrapText="1"/>
      <protection/>
    </xf>
    <xf numFmtId="3" fontId="19" fillId="0" borderId="5" xfId="0" applyNumberFormat="1" applyFont="1" applyFill="1" applyBorder="1" applyAlignment="1">
      <alignment vertical="center"/>
    </xf>
    <xf numFmtId="202" fontId="0" fillId="0" borderId="5" xfId="0" applyNumberFormat="1" applyFill="1" applyBorder="1" applyAlignment="1" applyProtection="1">
      <alignment vertical="center"/>
      <protection/>
    </xf>
    <xf numFmtId="201" fontId="19" fillId="0" borderId="5" xfId="0" applyNumberFormat="1" applyFont="1" applyFill="1" applyBorder="1" applyAlignment="1">
      <alignment vertical="center"/>
    </xf>
    <xf numFmtId="0" fontId="22" fillId="0" borderId="5" xfId="0" applyFont="1" applyFill="1" applyBorder="1" applyAlignment="1">
      <alignment horizontal="left" vertical="center" wrapText="1"/>
    </xf>
    <xf numFmtId="201" fontId="22" fillId="0" borderId="5" xfId="0" applyNumberFormat="1" applyFont="1" applyFill="1" applyBorder="1" applyAlignment="1">
      <alignment vertical="center"/>
    </xf>
    <xf numFmtId="3" fontId="19" fillId="0" borderId="5" xfId="0" applyNumberFormat="1" applyFont="1" applyFill="1" applyBorder="1" applyAlignment="1" applyProtection="1">
      <alignment vertical="top" wrapText="1"/>
      <protection locked="0"/>
    </xf>
    <xf numFmtId="201" fontId="19" fillId="0" borderId="5" xfId="0" applyNumberFormat="1" applyFont="1" applyFill="1" applyBorder="1" applyAlignment="1" applyProtection="1">
      <alignment vertical="top" wrapText="1"/>
      <protection locked="0"/>
    </xf>
    <xf numFmtId="3" fontId="0" fillId="0" borderId="5" xfId="1828" applyNumberFormat="1" applyFont="1" applyFill="1" applyBorder="1" applyAlignment="1" applyProtection="1">
      <alignment horizontal="left" vertical="center" wrapText="1"/>
      <protection/>
    </xf>
    <xf numFmtId="3" fontId="17" fillId="0" borderId="5" xfId="1828" applyNumberFormat="1" applyFont="1" applyFill="1" applyBorder="1" applyAlignment="1" applyProtection="1">
      <alignment horizontal="left" vertical="center" wrapText="1"/>
      <protection/>
    </xf>
    <xf numFmtId="202" fontId="0" fillId="0" borderId="5" xfId="1828" applyNumberFormat="1" applyFont="1" applyFill="1" applyBorder="1" applyAlignment="1" applyProtection="1">
      <alignment vertical="center"/>
      <protection/>
    </xf>
    <xf numFmtId="0" fontId="19" fillId="0" borderId="5" xfId="0" applyFont="1" applyBorder="1" applyAlignment="1">
      <alignment horizontal="left" vertical="center" wrapText="1"/>
    </xf>
    <xf numFmtId="0" fontId="19" fillId="0" borderId="5" xfId="0" applyFont="1" applyBorder="1" applyAlignment="1">
      <alignment vertical="center"/>
    </xf>
    <xf numFmtId="3" fontId="19" fillId="0" borderId="5" xfId="0" applyNumberFormat="1" applyFont="1" applyBorder="1" applyAlignment="1">
      <alignment vertical="center"/>
    </xf>
    <xf numFmtId="0" fontId="30" fillId="0" borderId="5" xfId="0" applyFont="1" applyFill="1" applyBorder="1" applyAlignment="1">
      <alignment horizontal="left" vertical="center" wrapText="1"/>
    </xf>
    <xf numFmtId="202" fontId="29" fillId="0" borderId="5" xfId="0" applyNumberFormat="1" applyFont="1" applyFill="1" applyBorder="1" applyAlignment="1">
      <alignment vertical="top" wrapText="1"/>
    </xf>
    <xf numFmtId="3" fontId="31" fillId="0" borderId="5" xfId="1828" applyNumberFormat="1" applyFont="1" applyFill="1" applyBorder="1" applyAlignment="1" applyProtection="1">
      <alignment vertical="center"/>
      <protection/>
    </xf>
    <xf numFmtId="202" fontId="31" fillId="0" borderId="5" xfId="1828" applyNumberFormat="1" applyFont="1" applyFill="1" applyBorder="1" applyAlignment="1" applyProtection="1">
      <alignment vertical="center"/>
      <protection/>
    </xf>
    <xf numFmtId="203" fontId="29" fillId="0" borderId="5" xfId="0" applyNumberFormat="1" applyFont="1" applyFill="1" applyBorder="1" applyAlignment="1">
      <alignment vertical="center"/>
    </xf>
    <xf numFmtId="202" fontId="29" fillId="0" borderId="5" xfId="0" applyNumberFormat="1" applyFont="1" applyFill="1" applyBorder="1" applyAlignment="1" applyProtection="1">
      <alignment vertical="top" wrapText="1"/>
      <protection locked="0"/>
    </xf>
    <xf numFmtId="0" fontId="0" fillId="0" borderId="5" xfId="0" applyFont="1" applyFill="1" applyBorder="1" applyAlignment="1">
      <alignment vertical="center"/>
    </xf>
    <xf numFmtId="202" fontId="30" fillId="0" borderId="5" xfId="0" applyNumberFormat="1" applyFont="1" applyFill="1" applyBorder="1" applyAlignment="1">
      <alignment vertical="center"/>
    </xf>
    <xf numFmtId="0" fontId="30" fillId="0" borderId="5" xfId="0" applyFont="1" applyFill="1" applyBorder="1" applyAlignment="1">
      <alignment vertical="center" wrapText="1"/>
    </xf>
    <xf numFmtId="203" fontId="31" fillId="0" borderId="5" xfId="1828" applyNumberFormat="1" applyFont="1" applyFill="1" applyBorder="1" applyAlignment="1" applyProtection="1">
      <alignment vertical="center"/>
      <protection/>
    </xf>
    <xf numFmtId="202" fontId="18" fillId="0" borderId="0" xfId="360" applyNumberFormat="1" applyFont="1" applyAlignment="1">
      <alignment horizontal="left" wrapText="1"/>
    </xf>
    <xf numFmtId="0" fontId="15" fillId="0" borderId="0" xfId="1582" applyFont="1" applyAlignment="1">
      <alignment horizontal="left" wrapText="1"/>
      <protection/>
    </xf>
    <xf numFmtId="0" fontId="0" fillId="0" borderId="32" xfId="0" applyFont="1" applyBorder="1" applyAlignment="1">
      <alignment horizontal="right" wrapText="1"/>
    </xf>
    <xf numFmtId="0" fontId="27" fillId="0" borderId="5" xfId="0" applyFont="1" applyFill="1" applyBorder="1" applyAlignment="1">
      <alignment horizontal="center" vertical="center" wrapText="1"/>
    </xf>
    <xf numFmtId="0" fontId="0" fillId="0" borderId="5" xfId="0" applyBorder="1" applyAlignment="1">
      <alignment horizontal="center" vertical="center"/>
    </xf>
    <xf numFmtId="0" fontId="30" fillId="0" borderId="5" xfId="0" applyFont="1" applyFill="1" applyBorder="1" applyAlignment="1">
      <alignment horizontal="left" wrapText="1"/>
    </xf>
    <xf numFmtId="203" fontId="0" fillId="0" borderId="5" xfId="0" applyNumberFormat="1" applyBorder="1" applyAlignment="1">
      <alignment vertical="center"/>
    </xf>
    <xf numFmtId="202" fontId="29" fillId="0" borderId="5" xfId="0" applyNumberFormat="1" applyFont="1" applyFill="1" applyBorder="1" applyAlignment="1" applyProtection="1">
      <alignment horizontal="center" vertical="center" wrapText="1"/>
      <protection locked="0"/>
    </xf>
    <xf numFmtId="203" fontId="0" fillId="0" borderId="5" xfId="0" applyNumberFormat="1" applyBorder="1" applyAlignment="1">
      <alignment horizontal="center" vertical="center"/>
    </xf>
    <xf numFmtId="202" fontId="19" fillId="0" borderId="5" xfId="0" applyNumberFormat="1" applyFont="1" applyFill="1" applyBorder="1" applyAlignment="1" applyProtection="1">
      <alignment horizontal="left" vertical="center" wrapText="1"/>
      <protection/>
    </xf>
    <xf numFmtId="202" fontId="19" fillId="0" borderId="5" xfId="0" applyNumberFormat="1" applyFont="1" applyFill="1" applyBorder="1" applyAlignment="1" applyProtection="1">
      <alignment horizontal="center" vertical="center"/>
      <protection/>
    </xf>
    <xf numFmtId="202" fontId="19" fillId="0" borderId="5" xfId="0" applyNumberFormat="1" applyFont="1" applyFill="1" applyBorder="1" applyAlignment="1" applyProtection="1">
      <alignment horizontal="center" vertical="center" wrapText="1"/>
      <protection locked="0"/>
    </xf>
    <xf numFmtId="202" fontId="17" fillId="0" borderId="5" xfId="0" applyNumberFormat="1" applyFont="1" applyFill="1" applyBorder="1" applyAlignment="1" applyProtection="1">
      <alignment horizontal="left" vertical="center" wrapText="1"/>
      <protection/>
    </xf>
    <xf numFmtId="202" fontId="17" fillId="0" borderId="5" xfId="0" applyNumberFormat="1" applyFont="1" applyFill="1" applyBorder="1" applyAlignment="1" applyProtection="1">
      <alignment horizontal="center" vertical="center"/>
      <protection/>
    </xf>
    <xf numFmtId="202" fontId="19" fillId="0" borderId="5" xfId="0" applyNumberFormat="1" applyFont="1" applyFill="1" applyBorder="1" applyAlignment="1">
      <alignment horizontal="center" vertical="center"/>
    </xf>
    <xf numFmtId="202" fontId="30" fillId="0" borderId="5" xfId="0" applyNumberFormat="1" applyFont="1" applyFill="1" applyBorder="1" applyAlignment="1" applyProtection="1">
      <alignment horizontal="left" vertical="center" wrapText="1"/>
      <protection/>
    </xf>
    <xf numFmtId="202" fontId="30" fillId="0" borderId="5" xfId="0" applyNumberFormat="1" applyFont="1" applyFill="1" applyBorder="1" applyAlignment="1" applyProtection="1">
      <alignment horizontal="center" vertical="center"/>
      <protection/>
    </xf>
    <xf numFmtId="202" fontId="29" fillId="0" borderId="5" xfId="0" applyNumberFormat="1" applyFont="1" applyFill="1" applyBorder="1" applyAlignment="1">
      <alignment horizontal="center" vertical="center"/>
    </xf>
    <xf numFmtId="3" fontId="19" fillId="0" borderId="5" xfId="0" applyNumberFormat="1" applyFont="1" applyFill="1" applyBorder="1" applyAlignment="1">
      <alignment horizontal="center" vertical="center"/>
    </xf>
    <xf numFmtId="3" fontId="19" fillId="0" borderId="5" xfId="0" applyNumberFormat="1" applyFont="1" applyFill="1" applyBorder="1" applyAlignment="1" applyProtection="1">
      <alignment horizontal="center" vertical="center"/>
      <protection/>
    </xf>
    <xf numFmtId="3" fontId="17" fillId="0" borderId="5" xfId="0" applyNumberFormat="1" applyFont="1" applyFill="1" applyBorder="1" applyAlignment="1" applyProtection="1">
      <alignment horizontal="center" vertical="center"/>
      <protection/>
    </xf>
    <xf numFmtId="3" fontId="0" fillId="0" borderId="5" xfId="0" applyNumberFormat="1" applyBorder="1" applyAlignment="1">
      <alignment horizontal="center" vertical="center"/>
    </xf>
    <xf numFmtId="0" fontId="0" fillId="0" borderId="5" xfId="0" applyBorder="1" applyAlignment="1">
      <alignment horizontal="left" vertical="center" wrapText="1"/>
    </xf>
    <xf numFmtId="3" fontId="29" fillId="0" borderId="5" xfId="0" applyNumberFormat="1" applyFont="1" applyFill="1" applyBorder="1" applyAlignment="1">
      <alignment horizontal="center" vertical="center"/>
    </xf>
    <xf numFmtId="0" fontId="0" fillId="0" borderId="5" xfId="0" applyFont="1" applyBorder="1" applyAlignment="1">
      <alignment horizontal="left" vertical="center" wrapText="1"/>
    </xf>
    <xf numFmtId="3" fontId="19" fillId="0" borderId="5" xfId="0" applyNumberFormat="1" applyFont="1" applyFill="1" applyBorder="1" applyAlignment="1" applyProtection="1">
      <alignment horizontal="center" vertical="center" wrapText="1"/>
      <protection locked="0"/>
    </xf>
    <xf numFmtId="3" fontId="19" fillId="0" borderId="5" xfId="0" applyNumberFormat="1" applyFont="1" applyFill="1" applyBorder="1" applyAlignment="1">
      <alignment horizontal="center" vertical="center" wrapText="1"/>
    </xf>
    <xf numFmtId="0" fontId="31" fillId="0" borderId="5" xfId="0" applyFont="1" applyBorder="1" applyAlignment="1">
      <alignment horizontal="left" vertical="center" wrapText="1"/>
    </xf>
    <xf numFmtId="202" fontId="29" fillId="0" borderId="5" xfId="0" applyNumberFormat="1" applyFont="1" applyFill="1" applyBorder="1" applyAlignment="1">
      <alignment horizontal="center" vertical="center" wrapText="1"/>
    </xf>
    <xf numFmtId="203" fontId="31" fillId="0" borderId="5" xfId="0" applyNumberFormat="1" applyFont="1" applyBorder="1" applyAlignment="1">
      <alignment horizontal="center" vertical="center"/>
    </xf>
    <xf numFmtId="202" fontId="17" fillId="0" borderId="5" xfId="3096" applyNumberFormat="1" applyFont="1" applyFill="1" applyBorder="1" applyAlignment="1">
      <alignment horizontal="left" wrapText="1"/>
      <protection/>
    </xf>
    <xf numFmtId="0" fontId="0" fillId="0" borderId="5" xfId="0" applyNumberFormat="1" applyFont="1" applyBorder="1" applyAlignment="1">
      <alignment horizontal="left" vertical="center" wrapText="1"/>
    </xf>
    <xf numFmtId="0" fontId="30" fillId="0" borderId="5" xfId="0" applyFont="1" applyBorder="1" applyAlignment="1">
      <alignment horizontal="left" vertical="center" wrapText="1"/>
    </xf>
    <xf numFmtId="3" fontId="29" fillId="0" borderId="5" xfId="0" applyNumberFormat="1" applyFont="1" applyFill="1" applyBorder="1" applyAlignment="1" applyProtection="1">
      <alignment horizontal="center" vertical="center" wrapText="1"/>
      <protection locked="0"/>
    </xf>
    <xf numFmtId="202" fontId="31" fillId="0" borderId="5" xfId="0" applyNumberFormat="1" applyFont="1" applyBorder="1" applyAlignment="1">
      <alignment horizontal="center" vertical="center"/>
    </xf>
    <xf numFmtId="3" fontId="31" fillId="0" borderId="5" xfId="0" applyNumberFormat="1" applyFont="1" applyBorder="1" applyAlignment="1">
      <alignment horizontal="center" vertical="center"/>
    </xf>
    <xf numFmtId="202" fontId="30" fillId="0" borderId="5" xfId="0" applyNumberFormat="1" applyFont="1" applyFill="1" applyBorder="1" applyAlignment="1">
      <alignment horizontal="center" vertical="center"/>
    </xf>
    <xf numFmtId="203" fontId="30" fillId="0" borderId="5" xfId="0" applyNumberFormat="1" applyFont="1" applyFill="1" applyBorder="1" applyAlignment="1">
      <alignment horizontal="center" vertical="center"/>
    </xf>
    <xf numFmtId="0" fontId="30" fillId="0" borderId="5" xfId="0" applyFont="1" applyFill="1" applyBorder="1" applyAlignment="1">
      <alignment horizontal="center" vertical="center"/>
    </xf>
    <xf numFmtId="0" fontId="31" fillId="0" borderId="5" xfId="0" applyNumberFormat="1" applyFont="1" applyFill="1" applyBorder="1" applyAlignment="1">
      <alignment horizontal="left" vertical="center" wrapText="1"/>
    </xf>
    <xf numFmtId="202" fontId="31" fillId="0" borderId="5" xfId="0" applyNumberFormat="1" applyFont="1" applyFill="1" applyBorder="1" applyAlignment="1">
      <alignment horizontal="center" vertical="center"/>
    </xf>
    <xf numFmtId="203" fontId="31" fillId="0" borderId="5" xfId="0" applyNumberFormat="1" applyFont="1" applyBorder="1" applyAlignment="1">
      <alignment horizontal="center" vertical="center"/>
    </xf>
    <xf numFmtId="0" fontId="30" fillId="0" borderId="0" xfId="0" applyFont="1" applyFill="1" applyAlignment="1">
      <alignment vertical="center"/>
    </xf>
    <xf numFmtId="0" fontId="28" fillId="0" borderId="0" xfId="0" applyFont="1" applyFill="1" applyAlignment="1">
      <alignment horizontal="left"/>
    </xf>
    <xf numFmtId="202" fontId="28" fillId="0" borderId="0" xfId="360" applyNumberFormat="1" applyFont="1" applyFill="1" applyAlignment="1">
      <alignment/>
    </xf>
    <xf numFmtId="43" fontId="28" fillId="0" borderId="0" xfId="360" applyNumberFormat="1" applyFont="1" applyFill="1" applyAlignment="1">
      <alignment/>
    </xf>
    <xf numFmtId="0" fontId="24" fillId="0" borderId="0" xfId="0" applyFont="1" applyFill="1" applyAlignment="1">
      <alignment vertical="center"/>
    </xf>
    <xf numFmtId="0" fontId="28" fillId="0" borderId="0" xfId="0" applyFont="1" applyFill="1" applyAlignment="1">
      <alignment vertical="center" wrapText="1"/>
    </xf>
    <xf numFmtId="0" fontId="13" fillId="0" borderId="0" xfId="0" applyFont="1" applyFill="1" applyAlignment="1">
      <alignment horizontal="left"/>
    </xf>
    <xf numFmtId="202" fontId="16" fillId="0" borderId="0" xfId="360" applyNumberFormat="1" applyFont="1" applyFill="1" applyAlignment="1">
      <alignment/>
    </xf>
    <xf numFmtId="43" fontId="16" fillId="0" borderId="0" xfId="360" applyNumberFormat="1" applyFont="1" applyFill="1" applyAlignment="1">
      <alignment/>
    </xf>
    <xf numFmtId="0" fontId="15" fillId="0" borderId="0" xfId="0" applyFont="1" applyFill="1" applyAlignment="1">
      <alignment horizontal="center"/>
    </xf>
    <xf numFmtId="0" fontId="17" fillId="0" borderId="32" xfId="0" applyFont="1" applyFill="1" applyBorder="1" applyAlignment="1">
      <alignment horizontal="left"/>
    </xf>
    <xf numFmtId="0" fontId="16" fillId="0" borderId="5" xfId="0" applyFont="1" applyFill="1" applyBorder="1" applyAlignment="1">
      <alignment horizontal="center" vertical="center" wrapText="1"/>
    </xf>
    <xf numFmtId="202" fontId="16" fillId="0" borderId="5" xfId="360" applyNumberFormat="1" applyFont="1" applyFill="1" applyBorder="1" applyAlignment="1">
      <alignment horizontal="center" vertical="center" wrapText="1"/>
    </xf>
    <xf numFmtId="43" fontId="0" fillId="0" borderId="5" xfId="360" applyNumberFormat="1" applyFont="1" applyFill="1" applyBorder="1" applyAlignment="1">
      <alignment horizontal="center" vertical="center" wrapText="1"/>
    </xf>
    <xf numFmtId="0" fontId="0" fillId="0" borderId="5" xfId="0" applyFont="1" applyFill="1" applyBorder="1" applyAlignment="1">
      <alignment horizontal="center" vertical="distributed" wrapText="1"/>
    </xf>
    <xf numFmtId="202" fontId="36" fillId="0" borderId="5" xfId="360" applyNumberFormat="1" applyFont="1" applyFill="1" applyBorder="1" applyAlignment="1">
      <alignment horizontal="right" vertical="center" wrapText="1"/>
    </xf>
    <xf numFmtId="43" fontId="36" fillId="0" borderId="5" xfId="360" applyNumberFormat="1" applyFont="1" applyFill="1" applyBorder="1" applyAlignment="1">
      <alignment horizontal="right" vertical="center" wrapText="1"/>
    </xf>
    <xf numFmtId="0" fontId="19" fillId="0" borderId="5" xfId="1582" applyFont="1" applyFill="1" applyBorder="1" applyAlignment="1">
      <alignment horizontal="center" vertical="center" wrapText="1"/>
      <protection/>
    </xf>
    <xf numFmtId="202" fontId="19" fillId="0" borderId="5" xfId="360" applyNumberFormat="1" applyFont="1" applyFill="1" applyBorder="1" applyAlignment="1">
      <alignment horizontal="center" vertical="center" wrapText="1"/>
    </xf>
    <xf numFmtId="3" fontId="0" fillId="0" borderId="5" xfId="410" applyNumberFormat="1" applyFont="1" applyFill="1" applyBorder="1" applyAlignment="1">
      <alignment horizontal="center" vertical="center" wrapText="1"/>
    </xf>
    <xf numFmtId="43" fontId="19" fillId="0" borderId="5" xfId="360" applyNumberFormat="1" applyFont="1" applyFill="1" applyBorder="1" applyAlignment="1">
      <alignment horizontal="center" vertical="center" wrapText="1"/>
    </xf>
    <xf numFmtId="0" fontId="0" fillId="0" borderId="5" xfId="0" applyBorder="1" applyAlignment="1">
      <alignment vertical="center"/>
    </xf>
    <xf numFmtId="3" fontId="0" fillId="0" borderId="5" xfId="0" applyNumberFormat="1" applyBorder="1" applyAlignment="1">
      <alignment vertical="center"/>
    </xf>
    <xf numFmtId="0" fontId="19" fillId="0" borderId="5" xfId="1582" applyFont="1" applyFill="1" applyBorder="1" applyAlignment="1">
      <alignment horizontal="left" vertical="center" wrapText="1"/>
      <protection/>
    </xf>
    <xf numFmtId="3" fontId="19" fillId="0" borderId="5" xfId="360" applyNumberFormat="1" applyFont="1" applyFill="1" applyBorder="1" applyAlignment="1">
      <alignment horizontal="right" vertical="center" wrapText="1"/>
    </xf>
    <xf numFmtId="0" fontId="30" fillId="34" borderId="5" xfId="0" applyFont="1" applyFill="1" applyBorder="1" applyAlignment="1">
      <alignment vertical="center" wrapText="1"/>
    </xf>
    <xf numFmtId="43" fontId="19" fillId="0" borderId="5" xfId="360" applyNumberFormat="1" applyFont="1" applyFill="1" applyBorder="1" applyAlignment="1">
      <alignment horizontal="right" vertical="center" wrapText="1"/>
    </xf>
    <xf numFmtId="0" fontId="0" fillId="0" borderId="5" xfId="0" applyBorder="1" applyAlignment="1">
      <alignment horizontal="left" vertical="center" wrapText="1"/>
    </xf>
    <xf numFmtId="3" fontId="41" fillId="34" borderId="5" xfId="0" applyNumberFormat="1" applyFont="1" applyFill="1" applyBorder="1" applyAlignment="1" applyProtection="1">
      <alignment horizontal="right" vertical="center"/>
      <protection/>
    </xf>
    <xf numFmtId="3" fontId="19" fillId="34" borderId="5" xfId="360" applyNumberFormat="1" applyFont="1" applyFill="1" applyBorder="1" applyAlignment="1">
      <alignment horizontal="right" vertical="center" wrapText="1"/>
    </xf>
    <xf numFmtId="43" fontId="19" fillId="34" borderId="5" xfId="360" applyNumberFormat="1" applyFont="1" applyFill="1" applyBorder="1" applyAlignment="1">
      <alignment horizontal="right" vertical="center" wrapText="1"/>
    </xf>
    <xf numFmtId="0" fontId="19" fillId="0" borderId="5" xfId="1582" applyFont="1" applyFill="1" applyBorder="1" applyAlignment="1">
      <alignment horizontal="center" vertical="center" wrapText="1"/>
      <protection/>
    </xf>
    <xf numFmtId="3" fontId="19" fillId="0" borderId="5" xfId="360" applyNumberFormat="1" applyFont="1" applyFill="1" applyBorder="1" applyAlignment="1">
      <alignment horizontal="center" vertical="center" wrapText="1"/>
    </xf>
    <xf numFmtId="202" fontId="19" fillId="0" borderId="5" xfId="360" applyNumberFormat="1" applyFont="1" applyFill="1" applyBorder="1" applyAlignment="1">
      <alignment horizontal="right" vertical="center" wrapText="1"/>
    </xf>
    <xf numFmtId="3" fontId="19" fillId="0" borderId="5" xfId="360" applyNumberFormat="1" applyFont="1" applyFill="1" applyBorder="1" applyAlignment="1">
      <alignment horizontal="right" vertical="center"/>
    </xf>
    <xf numFmtId="3" fontId="28" fillId="0" borderId="5" xfId="360" applyNumberFormat="1" applyFont="1" applyFill="1" applyBorder="1" applyAlignment="1">
      <alignment/>
    </xf>
    <xf numFmtId="43" fontId="28" fillId="0" borderId="5" xfId="360" applyNumberFormat="1" applyFont="1" applyFill="1" applyBorder="1" applyAlignment="1">
      <alignment/>
    </xf>
    <xf numFmtId="0" fontId="12" fillId="0" borderId="0" xfId="0" applyFont="1" applyFill="1" applyAlignment="1">
      <alignment vertical="center"/>
    </xf>
    <xf numFmtId="0" fontId="27" fillId="0" borderId="0" xfId="0" applyFont="1" applyFill="1" applyAlignment="1">
      <alignment vertical="center" wrapText="1"/>
    </xf>
    <xf numFmtId="0" fontId="30" fillId="0" borderId="0" xfId="0" applyFont="1" applyFill="1" applyAlignment="1">
      <alignment vertical="center" wrapText="1"/>
    </xf>
    <xf numFmtId="0" fontId="12"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0" fillId="34" borderId="5" xfId="0" applyFont="1" applyFill="1" applyBorder="1" applyAlignment="1">
      <alignment vertical="top" wrapText="1"/>
    </xf>
    <xf numFmtId="0" fontId="42" fillId="34" borderId="5" xfId="0" applyFont="1" applyFill="1" applyBorder="1" applyAlignment="1">
      <alignment vertical="top" wrapText="1"/>
    </xf>
    <xf numFmtId="0" fontId="30" fillId="34" borderId="5" xfId="0" applyFont="1" applyFill="1" applyBorder="1" applyAlignment="1">
      <alignment horizontal="left" vertical="center" wrapText="1"/>
    </xf>
    <xf numFmtId="0" fontId="17" fillId="34" borderId="5" xfId="0" applyFont="1" applyFill="1" applyBorder="1" applyAlignment="1">
      <alignment vertical="center"/>
    </xf>
    <xf numFmtId="0" fontId="30" fillId="34" borderId="5" xfId="0" applyFont="1" applyFill="1" applyBorder="1" applyAlignment="1">
      <alignment horizontal="left" vertical="top" wrapText="1"/>
    </xf>
    <xf numFmtId="0" fontId="31" fillId="0" borderId="5" xfId="0" applyFont="1" applyBorder="1" applyAlignment="1">
      <alignment vertical="center" wrapText="1"/>
    </xf>
    <xf numFmtId="0" fontId="0" fillId="0" borderId="0" xfId="0" applyFill="1" applyAlignment="1">
      <alignment vertical="center" wrapText="1"/>
    </xf>
    <xf numFmtId="0" fontId="30" fillId="34" borderId="5" xfId="0" applyFont="1" applyFill="1" applyBorder="1" applyAlignment="1">
      <alignment horizontal="left" vertical="center" wrapText="1"/>
    </xf>
    <xf numFmtId="0" fontId="30" fillId="0" borderId="0" xfId="0" applyFont="1" applyFill="1" applyBorder="1" applyAlignment="1">
      <alignment vertical="center" wrapText="1"/>
    </xf>
    <xf numFmtId="43" fontId="43" fillId="0" borderId="0" xfId="410" applyNumberFormat="1" applyFont="1" applyAlignment="1" applyProtection="1">
      <alignment/>
      <protection locked="0"/>
    </xf>
    <xf numFmtId="43" fontId="0" fillId="0" borderId="0" xfId="410" applyNumberFormat="1" applyFont="1" applyAlignment="1" applyProtection="1">
      <alignment/>
      <protection locked="0"/>
    </xf>
    <xf numFmtId="43" fontId="19" fillId="0" borderId="0" xfId="410" applyNumberFormat="1" applyFont="1" applyAlignment="1" applyProtection="1">
      <alignment wrapText="1"/>
      <protection locked="0"/>
    </xf>
    <xf numFmtId="201" fontId="19" fillId="0" borderId="0" xfId="410" applyNumberFormat="1" applyFont="1" applyFill="1" applyAlignment="1" applyProtection="1">
      <alignment/>
      <protection locked="0"/>
    </xf>
    <xf numFmtId="43" fontId="19" fillId="0" borderId="0" xfId="410" applyNumberFormat="1" applyFont="1" applyAlignment="1" applyProtection="1">
      <alignment/>
      <protection locked="0"/>
    </xf>
    <xf numFmtId="205" fontId="19" fillId="0" borderId="0" xfId="410" applyNumberFormat="1" applyFont="1" applyAlignment="1" applyProtection="1">
      <alignment/>
      <protection locked="0"/>
    </xf>
    <xf numFmtId="43" fontId="19" fillId="0" borderId="0" xfId="410" applyNumberFormat="1" applyFont="1" applyBorder="1" applyAlignment="1" applyProtection="1">
      <alignment/>
      <protection locked="0"/>
    </xf>
    <xf numFmtId="43" fontId="13" fillId="0" borderId="0" xfId="410" applyNumberFormat="1" applyFont="1" applyFill="1" applyAlignment="1" applyProtection="1">
      <alignment wrapText="1"/>
      <protection locked="0"/>
    </xf>
    <xf numFmtId="201" fontId="43" fillId="0" borderId="0" xfId="410" applyNumberFormat="1" applyFont="1" applyFill="1" applyAlignment="1" applyProtection="1">
      <alignment/>
      <protection locked="0"/>
    </xf>
    <xf numFmtId="43" fontId="43" fillId="0" borderId="0" xfId="410" applyNumberFormat="1" applyFont="1" applyFill="1" applyAlignment="1" applyProtection="1">
      <alignment/>
      <protection locked="0"/>
    </xf>
    <xf numFmtId="43" fontId="15" fillId="0" borderId="0" xfId="410" applyNumberFormat="1" applyFont="1" applyFill="1" applyAlignment="1" applyProtection="1">
      <alignment horizontal="center"/>
      <protection locked="0"/>
    </xf>
    <xf numFmtId="43" fontId="0" fillId="0" borderId="32" xfId="2861" applyNumberFormat="1" applyFont="1" applyFill="1" applyBorder="1" applyAlignment="1" applyProtection="1">
      <alignment vertical="distributed"/>
      <protection locked="0"/>
    </xf>
    <xf numFmtId="201" fontId="0" fillId="0" borderId="32" xfId="2861" applyNumberFormat="1" applyFont="1" applyFill="1" applyBorder="1" applyAlignment="1" applyProtection="1">
      <alignment vertical="distributed"/>
      <protection locked="0"/>
    </xf>
    <xf numFmtId="43" fontId="27" fillId="0" borderId="5" xfId="410" applyNumberFormat="1" applyFont="1" applyFill="1" applyBorder="1" applyAlignment="1" applyProtection="1">
      <alignment horizontal="center" vertical="center" wrapText="1"/>
      <protection locked="0"/>
    </xf>
    <xf numFmtId="201" fontId="27" fillId="0" borderId="5" xfId="410" applyNumberFormat="1" applyFont="1" applyFill="1" applyBorder="1" applyAlignment="1" applyProtection="1">
      <alignment horizontal="center" vertical="center" wrapText="1"/>
      <protection locked="0"/>
    </xf>
    <xf numFmtId="205" fontId="27" fillId="0" borderId="5" xfId="410" applyNumberFormat="1" applyFont="1" applyFill="1" applyBorder="1" applyAlignment="1" applyProtection="1">
      <alignment horizontal="center" vertical="center" wrapText="1"/>
      <protection locked="0"/>
    </xf>
    <xf numFmtId="43" fontId="17" fillId="0" borderId="5" xfId="410" applyNumberFormat="1" applyFont="1" applyFill="1" applyBorder="1" applyAlignment="1">
      <alignment horizontal="left" wrapText="1"/>
    </xf>
    <xf numFmtId="3" fontId="19" fillId="0" borderId="5" xfId="410" applyNumberFormat="1" applyFont="1" applyBorder="1" applyAlignment="1">
      <alignment/>
    </xf>
    <xf numFmtId="0" fontId="0" fillId="0" borderId="5" xfId="3096" applyFont="1" applyFill="1" applyBorder="1" applyAlignment="1">
      <alignment vertical="center" wrapText="1"/>
      <protection/>
    </xf>
    <xf numFmtId="205" fontId="19" fillId="0" borderId="5" xfId="943" applyNumberFormat="1" applyFont="1" applyFill="1" applyBorder="1" applyAlignment="1" applyProtection="1">
      <alignment wrapText="1"/>
      <protection/>
    </xf>
    <xf numFmtId="43" fontId="0" fillId="0" borderId="5" xfId="410" applyNumberFormat="1" applyFont="1" applyFill="1" applyBorder="1" applyAlignment="1">
      <alignment horizontal="left" wrapText="1"/>
    </xf>
    <xf numFmtId="201" fontId="19" fillId="0" borderId="5" xfId="943" applyNumberFormat="1" applyFont="1" applyFill="1" applyBorder="1" applyAlignment="1" applyProtection="1">
      <alignment wrapText="1"/>
      <protection/>
    </xf>
    <xf numFmtId="43" fontId="0" fillId="0" borderId="5" xfId="410" applyNumberFormat="1" applyFont="1" applyFill="1" applyBorder="1" applyAlignment="1">
      <alignment horizontal="left" vertical="center" wrapText="1"/>
    </xf>
    <xf numFmtId="43" fontId="19" fillId="0" borderId="5" xfId="410" applyNumberFormat="1" applyFont="1" applyBorder="1" applyAlignment="1">
      <alignment wrapText="1"/>
    </xf>
    <xf numFmtId="43" fontId="0" fillId="0" borderId="5" xfId="410" applyNumberFormat="1" applyFont="1" applyBorder="1" applyAlignment="1">
      <alignment/>
    </xf>
    <xf numFmtId="0" fontId="0" fillId="0" borderId="5" xfId="3096" applyFont="1" applyFill="1" applyBorder="1" applyAlignment="1">
      <alignment horizontal="left" vertical="center" wrapText="1"/>
      <protection/>
    </xf>
    <xf numFmtId="201" fontId="0" fillId="0" borderId="5" xfId="410" applyNumberFormat="1" applyFont="1" applyFill="1" applyBorder="1" applyAlignment="1" applyProtection="1">
      <alignment vertical="center" wrapText="1"/>
      <protection/>
    </xf>
    <xf numFmtId="3" fontId="19" fillId="34" borderId="5" xfId="410" applyNumberFormat="1" applyFont="1" applyFill="1" applyBorder="1" applyAlignment="1">
      <alignment/>
    </xf>
    <xf numFmtId="0" fontId="17" fillId="0" borderId="5" xfId="3096" applyFont="1" applyFill="1" applyBorder="1" applyAlignment="1">
      <alignment horizontal="left" vertical="center" wrapText="1"/>
      <protection/>
    </xf>
    <xf numFmtId="205" fontId="19" fillId="0" borderId="5" xfId="3117" applyNumberFormat="1" applyFont="1" applyFill="1" applyBorder="1" applyAlignment="1" applyProtection="1">
      <alignment wrapText="1"/>
      <protection/>
    </xf>
    <xf numFmtId="3" fontId="41" fillId="34" borderId="14" xfId="0" applyNumberFormat="1" applyFont="1" applyFill="1" applyBorder="1" applyAlignment="1" applyProtection="1">
      <alignment horizontal="right" vertical="center"/>
      <protection/>
    </xf>
    <xf numFmtId="43" fontId="17" fillId="0" borderId="5" xfId="410" applyNumberFormat="1" applyFont="1" applyFill="1" applyBorder="1" applyAlignment="1">
      <alignment horizontal="left" vertical="center" wrapText="1"/>
    </xf>
    <xf numFmtId="0" fontId="22" fillId="0" borderId="5" xfId="3275" applyFont="1" applyFill="1" applyBorder="1" applyAlignment="1">
      <alignment vertical="center" wrapText="1"/>
      <protection/>
    </xf>
    <xf numFmtId="201" fontId="19" fillId="34" borderId="5" xfId="410" applyNumberFormat="1" applyFont="1" applyFill="1" applyBorder="1" applyAlignment="1">
      <alignment/>
    </xf>
    <xf numFmtId="43" fontId="30" fillId="0" borderId="5" xfId="410" applyNumberFormat="1" applyFont="1" applyFill="1" applyBorder="1" applyAlignment="1" applyProtection="1">
      <alignment/>
      <protection locked="0"/>
    </xf>
    <xf numFmtId="43" fontId="17" fillId="0" borderId="5" xfId="410" applyNumberFormat="1" applyFont="1" applyFill="1" applyBorder="1" applyAlignment="1">
      <alignment vertical="center" wrapText="1"/>
    </xf>
    <xf numFmtId="205" fontId="17" fillId="0" borderId="5" xfId="3096" applyNumberFormat="1" applyFont="1" applyFill="1" applyBorder="1" applyAlignment="1">
      <alignment vertical="center" wrapText="1"/>
      <protection/>
    </xf>
    <xf numFmtId="205" fontId="17" fillId="0" borderId="5" xfId="410" applyNumberFormat="1" applyFont="1" applyFill="1" applyBorder="1" applyAlignment="1">
      <alignment wrapText="1"/>
    </xf>
    <xf numFmtId="201" fontId="30" fillId="0" borderId="5" xfId="410" applyNumberFormat="1" applyFont="1" applyFill="1" applyBorder="1" applyAlignment="1" applyProtection="1">
      <alignment/>
      <protection locked="0"/>
    </xf>
    <xf numFmtId="0" fontId="0" fillId="0" borderId="5" xfId="2351" applyFont="1" applyFill="1" applyBorder="1" applyAlignment="1">
      <alignment wrapText="1"/>
      <protection/>
    </xf>
    <xf numFmtId="201" fontId="30" fillId="0" borderId="5" xfId="410" applyNumberFormat="1" applyFont="1" applyFill="1" applyBorder="1" applyAlignment="1">
      <alignment wrapText="1"/>
    </xf>
    <xf numFmtId="0" fontId="30" fillId="0" borderId="5" xfId="2351" applyFont="1" applyFill="1" applyBorder="1" applyAlignment="1">
      <alignment horizontal="left" wrapText="1"/>
      <protection/>
    </xf>
    <xf numFmtId="205" fontId="19" fillId="0" borderId="5" xfId="943" applyNumberFormat="1" applyFont="1" applyFill="1" applyBorder="1" applyAlignment="1" applyProtection="1">
      <alignment/>
      <protection locked="0"/>
    </xf>
    <xf numFmtId="3" fontId="0" fillId="0" borderId="5" xfId="410" applyNumberFormat="1" applyFont="1" applyFill="1" applyBorder="1" applyAlignment="1">
      <alignment wrapText="1"/>
    </xf>
    <xf numFmtId="43" fontId="0" fillId="0" borderId="5" xfId="410" applyNumberFormat="1" applyFont="1" applyFill="1" applyBorder="1" applyAlignment="1" applyProtection="1">
      <alignment/>
      <protection locked="0"/>
    </xf>
    <xf numFmtId="201" fontId="0" fillId="0" borderId="5" xfId="410" applyNumberFormat="1" applyFont="1" applyFill="1" applyBorder="1" applyAlignment="1">
      <alignment wrapText="1"/>
    </xf>
    <xf numFmtId="201" fontId="30" fillId="34" borderId="5" xfId="410" applyNumberFormat="1" applyFont="1" applyFill="1" applyBorder="1" applyAlignment="1">
      <alignment wrapText="1"/>
    </xf>
    <xf numFmtId="3" fontId="19" fillId="35" borderId="5" xfId="410" applyNumberFormat="1" applyFont="1" applyFill="1" applyBorder="1" applyAlignment="1">
      <alignment horizontal="right" wrapText="1"/>
    </xf>
    <xf numFmtId="3" fontId="19" fillId="35" borderId="5" xfId="410" applyNumberFormat="1" applyFont="1" applyFill="1" applyBorder="1" applyAlignment="1">
      <alignment/>
    </xf>
    <xf numFmtId="0" fontId="17" fillId="0" borderId="5" xfId="2351" applyFont="1" applyFill="1" applyBorder="1" applyAlignment="1">
      <alignment horizontal="left" vertical="center" wrapText="1"/>
      <protection/>
    </xf>
    <xf numFmtId="3" fontId="0" fillId="35" borderId="5" xfId="410" applyNumberFormat="1" applyFont="1" applyFill="1" applyBorder="1" applyAlignment="1">
      <alignment wrapText="1"/>
    </xf>
    <xf numFmtId="43" fontId="0" fillId="0" borderId="5" xfId="410" applyNumberFormat="1" applyFont="1" applyFill="1" applyBorder="1" applyAlignment="1" applyProtection="1">
      <alignment horizontal="left"/>
      <protection locked="0"/>
    </xf>
    <xf numFmtId="3" fontId="41" fillId="36" borderId="5" xfId="0" applyNumberFormat="1" applyFont="1" applyFill="1" applyBorder="1" applyAlignment="1" applyProtection="1">
      <alignment horizontal="right" vertical="center"/>
      <protection/>
    </xf>
    <xf numFmtId="0" fontId="17" fillId="0" borderId="5" xfId="2351" applyNumberFormat="1" applyFont="1" applyFill="1" applyBorder="1" applyAlignment="1">
      <alignment horizontal="left" vertical="center" wrapText="1"/>
      <protection/>
    </xf>
    <xf numFmtId="3" fontId="0" fillId="0" borderId="5" xfId="410" applyNumberFormat="1" applyFont="1" applyFill="1" applyBorder="1" applyAlignment="1" applyProtection="1">
      <alignment wrapText="1"/>
      <protection/>
    </xf>
    <xf numFmtId="3" fontId="0" fillId="34" borderId="5" xfId="410" applyNumberFormat="1" applyFont="1" applyFill="1" applyBorder="1" applyAlignment="1" applyProtection="1">
      <alignment wrapText="1"/>
      <protection/>
    </xf>
    <xf numFmtId="43" fontId="27" fillId="0" borderId="5" xfId="410" applyNumberFormat="1" applyFont="1" applyFill="1" applyBorder="1" applyAlignment="1" applyProtection="1">
      <alignment horizontal="center"/>
      <protection locked="0"/>
    </xf>
    <xf numFmtId="43" fontId="36" fillId="0" borderId="5" xfId="410" applyNumberFormat="1" applyFont="1" applyBorder="1" applyAlignment="1" applyProtection="1">
      <alignment/>
      <protection locked="0"/>
    </xf>
    <xf numFmtId="0" fontId="30" fillId="0" borderId="5" xfId="2351" applyFont="1" applyFill="1" applyBorder="1" applyAlignment="1">
      <alignment horizontal="left" vertical="center" wrapText="1"/>
      <protection/>
    </xf>
    <xf numFmtId="3" fontId="30" fillId="0" borderId="5" xfId="410" applyNumberFormat="1" applyFont="1" applyFill="1" applyBorder="1" applyAlignment="1">
      <alignment wrapText="1"/>
    </xf>
    <xf numFmtId="205" fontId="43" fillId="0" borderId="0" xfId="410" applyNumberFormat="1" applyFont="1" applyFill="1" applyAlignment="1" applyProtection="1">
      <alignment/>
      <protection locked="0"/>
    </xf>
    <xf numFmtId="43" fontId="43" fillId="0" borderId="0" xfId="410" applyNumberFormat="1" applyFont="1" applyBorder="1" applyAlignment="1" applyProtection="1">
      <alignment/>
      <protection locked="0"/>
    </xf>
    <xf numFmtId="43" fontId="15" fillId="0" borderId="0" xfId="410" applyNumberFormat="1" applyFont="1" applyFill="1" applyBorder="1" applyAlignment="1" applyProtection="1">
      <alignment horizontal="center"/>
      <protection locked="0"/>
    </xf>
    <xf numFmtId="43" fontId="0" fillId="0" borderId="0" xfId="410" applyNumberFormat="1" applyFont="1" applyAlignment="1" applyProtection="1">
      <alignment horizontal="right"/>
      <protection locked="0"/>
    </xf>
    <xf numFmtId="43" fontId="0" fillId="0" borderId="0" xfId="410" applyNumberFormat="1" applyFont="1" applyBorder="1" applyAlignment="1" applyProtection="1">
      <alignment horizontal="right"/>
      <protection locked="0"/>
    </xf>
    <xf numFmtId="205" fontId="27" fillId="0" borderId="27" xfId="410" applyNumberFormat="1" applyFont="1" applyFill="1" applyBorder="1" applyAlignment="1" applyProtection="1">
      <alignment horizontal="center" vertical="center" wrapText="1"/>
      <protection locked="0"/>
    </xf>
    <xf numFmtId="205" fontId="27" fillId="0" borderId="14" xfId="410" applyNumberFormat="1"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3" fontId="19" fillId="0" borderId="5" xfId="943" applyNumberFormat="1" applyFont="1" applyFill="1" applyBorder="1" applyAlignment="1" applyProtection="1">
      <alignment wrapText="1"/>
      <protection/>
    </xf>
    <xf numFmtId="43" fontId="0" fillId="0" borderId="5" xfId="410" applyNumberFormat="1" applyFont="1" applyBorder="1" applyAlignment="1" applyProtection="1">
      <alignment/>
      <protection locked="0"/>
    </xf>
    <xf numFmtId="3" fontId="19" fillId="0" borderId="5" xfId="3117" applyNumberFormat="1" applyFont="1" applyFill="1" applyBorder="1" applyAlignment="1" applyProtection="1">
      <alignment wrapText="1"/>
      <protection/>
    </xf>
    <xf numFmtId="201" fontId="19" fillId="0" borderId="5" xfId="3117" applyNumberFormat="1" applyFont="1" applyFill="1" applyBorder="1" applyAlignment="1" applyProtection="1">
      <alignment wrapText="1"/>
      <protection/>
    </xf>
    <xf numFmtId="205" fontId="0" fillId="0" borderId="5" xfId="410" applyNumberFormat="1" applyFont="1" applyFill="1" applyBorder="1" applyAlignment="1" applyProtection="1">
      <alignment wrapText="1"/>
      <protection/>
    </xf>
    <xf numFmtId="205" fontId="30" fillId="0" borderId="5" xfId="410" applyNumberFormat="1" applyFont="1" applyFill="1" applyBorder="1" applyAlignment="1" applyProtection="1">
      <alignment/>
      <protection locked="0"/>
    </xf>
    <xf numFmtId="201" fontId="17" fillId="0" borderId="5" xfId="3096" applyNumberFormat="1" applyFont="1" applyFill="1" applyBorder="1" applyAlignment="1">
      <alignment vertical="center" wrapText="1"/>
      <protection/>
    </xf>
    <xf numFmtId="205" fontId="0" fillId="0" borderId="5" xfId="410" applyNumberFormat="1" applyFont="1" applyFill="1" applyBorder="1" applyAlignment="1">
      <alignment wrapText="1"/>
    </xf>
    <xf numFmtId="201" fontId="17" fillId="0" borderId="5" xfId="410" applyNumberFormat="1" applyFont="1" applyFill="1" applyBorder="1" applyAlignment="1">
      <alignment wrapText="1"/>
    </xf>
    <xf numFmtId="201" fontId="19" fillId="0" borderId="5" xfId="943" applyNumberFormat="1" applyFont="1" applyFill="1" applyBorder="1" applyAlignment="1" applyProtection="1">
      <alignment/>
      <protection locked="0"/>
    </xf>
    <xf numFmtId="205" fontId="0" fillId="0" borderId="5" xfId="410" applyNumberFormat="1" applyFont="1" applyFill="1" applyBorder="1" applyAlignment="1" applyProtection="1">
      <alignment/>
      <protection locked="0"/>
    </xf>
    <xf numFmtId="205" fontId="27" fillId="0" borderId="5" xfId="410" applyNumberFormat="1" applyFont="1" applyFill="1" applyBorder="1" applyAlignment="1" applyProtection="1">
      <alignment/>
      <protection locked="0"/>
    </xf>
    <xf numFmtId="205" fontId="36" fillId="0" borderId="5" xfId="410" applyNumberFormat="1" applyFont="1" applyBorder="1" applyAlignment="1" applyProtection="1">
      <alignment/>
      <protection locked="0"/>
    </xf>
    <xf numFmtId="43" fontId="19" fillId="0" borderId="5" xfId="410" applyNumberFormat="1" applyFont="1" applyBorder="1" applyAlignment="1" applyProtection="1">
      <alignment/>
      <protection locked="0"/>
    </xf>
    <xf numFmtId="43" fontId="19" fillId="0" borderId="5" xfId="410" applyNumberFormat="1" applyFont="1" applyBorder="1" applyAlignment="1" applyProtection="1">
      <alignment/>
      <protection locked="0"/>
    </xf>
    <xf numFmtId="43" fontId="16" fillId="0" borderId="5" xfId="410" applyNumberFormat="1" applyFont="1" applyBorder="1" applyAlignment="1" applyProtection="1">
      <alignment/>
      <protection locked="0"/>
    </xf>
    <xf numFmtId="206" fontId="30" fillId="0" borderId="27" xfId="3096" applyNumberFormat="1" applyFont="1" applyFill="1" applyBorder="1" applyAlignment="1">
      <alignment horizontal="left" wrapText="1"/>
      <protection/>
    </xf>
    <xf numFmtId="201" fontId="27" fillId="0" borderId="5" xfId="410" applyNumberFormat="1" applyFont="1" applyFill="1" applyBorder="1" applyAlignment="1" applyProtection="1">
      <alignment/>
      <protection/>
    </xf>
    <xf numFmtId="206" fontId="30" fillId="0" borderId="14" xfId="3096" applyNumberFormat="1" applyFont="1" applyFill="1" applyBorder="1" applyAlignment="1">
      <alignment horizontal="left" wrapText="1"/>
      <protection/>
    </xf>
    <xf numFmtId="43" fontId="36" fillId="0" borderId="0" xfId="410" applyNumberFormat="1" applyFont="1" applyAlignment="1" applyProtection="1">
      <alignment wrapText="1"/>
      <protection locked="0"/>
    </xf>
    <xf numFmtId="201" fontId="36" fillId="0" borderId="0" xfId="410" applyNumberFormat="1" applyFont="1" applyFill="1" applyAlignment="1" applyProtection="1">
      <alignment/>
      <protection locked="0"/>
    </xf>
    <xf numFmtId="43" fontId="36" fillId="0" borderId="0" xfId="410" applyNumberFormat="1" applyFont="1" applyAlignment="1" applyProtection="1">
      <alignment/>
      <protection locked="0"/>
    </xf>
    <xf numFmtId="205" fontId="36" fillId="0" borderId="0" xfId="410" applyNumberFormat="1" applyFont="1" applyAlignment="1" applyProtection="1">
      <alignment/>
      <protection locked="0"/>
    </xf>
    <xf numFmtId="0" fontId="21" fillId="0" borderId="0" xfId="3096" applyFont="1">
      <alignment vertical="center"/>
      <protection/>
    </xf>
    <xf numFmtId="0" fontId="19" fillId="0" borderId="0" xfId="3096" applyFont="1">
      <alignment vertical="center"/>
      <protection/>
    </xf>
    <xf numFmtId="0" fontId="29" fillId="0" borderId="0" xfId="3096" applyFont="1">
      <alignment vertical="center"/>
      <protection/>
    </xf>
    <xf numFmtId="0" fontId="28" fillId="0" borderId="0" xfId="3096" applyFont="1">
      <alignment vertical="center"/>
      <protection/>
    </xf>
    <xf numFmtId="0" fontId="36" fillId="0" borderId="0" xfId="3096" applyFont="1">
      <alignment vertical="center"/>
      <protection/>
    </xf>
    <xf numFmtId="0" fontId="0" fillId="0" borderId="0" xfId="3096" applyFont="1">
      <alignment vertical="center"/>
      <protection/>
    </xf>
    <xf numFmtId="43" fontId="0" fillId="0" borderId="0" xfId="410" applyNumberFormat="1" applyFont="1" applyAlignment="1">
      <alignment/>
    </xf>
    <xf numFmtId="0" fontId="0" fillId="34" borderId="0" xfId="3096" applyFont="1" applyFill="1">
      <alignment vertical="center"/>
      <protection/>
    </xf>
    <xf numFmtId="200" fontId="0" fillId="34" borderId="0" xfId="3096" applyNumberFormat="1" applyFont="1" applyFill="1">
      <alignment vertical="center"/>
      <protection/>
    </xf>
    <xf numFmtId="43" fontId="19" fillId="0" borderId="0" xfId="410" applyNumberFormat="1" applyFont="1" applyAlignment="1">
      <alignment/>
    </xf>
    <xf numFmtId="203" fontId="0" fillId="0" borderId="0" xfId="3096" applyNumberFormat="1" applyFont="1">
      <alignment vertical="center"/>
      <protection/>
    </xf>
    <xf numFmtId="0" fontId="13" fillId="0" borderId="0" xfId="3096" applyFont="1">
      <alignment vertical="center"/>
      <protection/>
    </xf>
    <xf numFmtId="43" fontId="21" fillId="0" borderId="0" xfId="410" applyNumberFormat="1" applyFont="1" applyAlignment="1">
      <alignment/>
    </xf>
    <xf numFmtId="0" fontId="15" fillId="0" borderId="0" xfId="3096" applyFont="1" applyAlignment="1">
      <alignment horizontal="center"/>
      <protection/>
    </xf>
    <xf numFmtId="0" fontId="17" fillId="0" borderId="0" xfId="3096" applyFont="1" applyAlignment="1">
      <alignment horizontal="left"/>
      <protection/>
    </xf>
    <xf numFmtId="31" fontId="25" fillId="0" borderId="32" xfId="3096" applyNumberFormat="1" applyFont="1" applyBorder="1" applyAlignment="1">
      <alignment horizontal="center"/>
      <protection/>
    </xf>
    <xf numFmtId="43" fontId="29" fillId="0" borderId="5" xfId="410" applyNumberFormat="1" applyFont="1" applyBorder="1" applyAlignment="1">
      <alignment horizontal="center" vertical="center" wrapText="1"/>
    </xf>
    <xf numFmtId="43" fontId="29" fillId="0" borderId="27" xfId="410" applyNumberFormat="1" applyFont="1" applyBorder="1" applyAlignment="1">
      <alignment horizontal="center" vertical="center" wrapText="1"/>
    </xf>
    <xf numFmtId="43" fontId="29" fillId="0" borderId="14" xfId="410" applyNumberFormat="1" applyFont="1" applyBorder="1" applyAlignment="1">
      <alignment horizontal="center" vertical="center" wrapText="1"/>
    </xf>
    <xf numFmtId="43" fontId="30" fillId="0" borderId="5" xfId="410" applyNumberFormat="1" applyFont="1" applyBorder="1" applyAlignment="1">
      <alignment horizontal="left"/>
    </xf>
    <xf numFmtId="43" fontId="19" fillId="0" borderId="5" xfId="410" applyNumberFormat="1" applyFont="1" applyBorder="1" applyAlignment="1">
      <alignment/>
    </xf>
    <xf numFmtId="202" fontId="19" fillId="0" borderId="27" xfId="2351" applyNumberFormat="1" applyFont="1" applyFill="1" applyBorder="1" applyAlignment="1" applyProtection="1">
      <alignment wrapText="1"/>
      <protection/>
    </xf>
    <xf numFmtId="201" fontId="19" fillId="0" borderId="27" xfId="2351" applyNumberFormat="1" applyFont="1" applyFill="1" applyBorder="1" applyAlignment="1" applyProtection="1">
      <alignment wrapText="1"/>
      <protection/>
    </xf>
    <xf numFmtId="3" fontId="19" fillId="0" borderId="5" xfId="360" applyNumberFormat="1" applyFont="1" applyFill="1" applyBorder="1" applyAlignment="1">
      <alignment/>
    </xf>
    <xf numFmtId="0" fontId="0" fillId="0" borderId="5" xfId="3275" applyFont="1" applyFill="1" applyBorder="1" applyAlignment="1">
      <alignment wrapText="1"/>
      <protection/>
    </xf>
    <xf numFmtId="202" fontId="19" fillId="0" borderId="5" xfId="3096" applyNumberFormat="1" applyFont="1" applyBorder="1">
      <alignment vertical="center"/>
      <protection/>
    </xf>
    <xf numFmtId="3" fontId="19" fillId="0" borderId="5" xfId="3096" applyNumberFormat="1" applyFont="1" applyFill="1" applyBorder="1">
      <alignment vertical="center"/>
      <protection/>
    </xf>
    <xf numFmtId="202" fontId="17" fillId="0" borderId="5" xfId="0" applyNumberFormat="1" applyFont="1" applyFill="1" applyBorder="1" applyAlignment="1">
      <alignment vertical="center"/>
    </xf>
    <xf numFmtId="202" fontId="19" fillId="0" borderId="5" xfId="459" applyNumberFormat="1" applyFont="1" applyFill="1" applyBorder="1" applyAlignment="1">
      <alignment horizontal="right" vertical="center" wrapText="1"/>
    </xf>
    <xf numFmtId="3" fontId="19" fillId="0" borderId="5" xfId="3096" applyNumberFormat="1" applyFont="1" applyBorder="1">
      <alignment vertical="center"/>
      <protection/>
    </xf>
    <xf numFmtId="43" fontId="30" fillId="0" borderId="5" xfId="410" applyNumberFormat="1" applyFont="1" applyBorder="1" applyAlignment="1">
      <alignment/>
    </xf>
    <xf numFmtId="202" fontId="19" fillId="0" borderId="5" xfId="2351" applyNumberFormat="1" applyFont="1" applyFill="1" applyBorder="1" applyAlignment="1" applyProtection="1">
      <alignment wrapText="1"/>
      <protection/>
    </xf>
    <xf numFmtId="201" fontId="19" fillId="0" borderId="5" xfId="1769" applyNumberFormat="1" applyFont="1" applyBorder="1" applyAlignment="1">
      <alignment horizontal="right"/>
      <protection/>
    </xf>
    <xf numFmtId="3" fontId="19" fillId="0" borderId="5" xfId="1769" applyNumberFormat="1" applyFont="1" applyBorder="1" applyAlignment="1">
      <alignment horizontal="right"/>
      <protection/>
    </xf>
    <xf numFmtId="202" fontId="19" fillId="0" borderId="5" xfId="360" applyNumberFormat="1" applyFont="1" applyFill="1" applyBorder="1" applyAlignment="1">
      <alignment/>
    </xf>
    <xf numFmtId="0" fontId="22" fillId="0" borderId="5" xfId="3268" applyFont="1" applyBorder="1" applyAlignment="1">
      <alignment vertical="center"/>
      <protection/>
    </xf>
    <xf numFmtId="202" fontId="19" fillId="0" borderId="27" xfId="360" applyNumberFormat="1" applyFont="1" applyFill="1" applyBorder="1" applyAlignment="1">
      <alignment/>
    </xf>
    <xf numFmtId="0" fontId="19" fillId="0" borderId="5" xfId="410" applyNumberFormat="1" applyFont="1" applyFill="1" applyBorder="1" applyAlignment="1">
      <alignment/>
    </xf>
    <xf numFmtId="202" fontId="19" fillId="34" borderId="5" xfId="360" applyNumberFormat="1" applyFont="1" applyFill="1" applyBorder="1" applyAlignment="1">
      <alignment horizontal="right"/>
    </xf>
    <xf numFmtId="201" fontId="19" fillId="34" borderId="5" xfId="360" applyNumberFormat="1" applyFont="1" applyFill="1" applyBorder="1" applyAlignment="1">
      <alignment horizontal="right"/>
    </xf>
    <xf numFmtId="3" fontId="19" fillId="0" borderId="5" xfId="459" applyNumberFormat="1" applyFont="1" applyFill="1" applyBorder="1" applyAlignment="1">
      <alignment horizontal="right" vertical="center" wrapText="1"/>
    </xf>
    <xf numFmtId="0" fontId="22" fillId="0" borderId="5" xfId="3275" applyFont="1" applyFill="1" applyBorder="1" applyAlignment="1">
      <alignment vertical="center"/>
      <protection/>
    </xf>
    <xf numFmtId="202" fontId="19" fillId="0" borderId="5" xfId="1769" applyNumberFormat="1" applyFont="1" applyBorder="1" applyAlignment="1">
      <alignment horizontal="right"/>
      <protection/>
    </xf>
    <xf numFmtId="202" fontId="19" fillId="34" borderId="5" xfId="360" applyNumberFormat="1" applyFont="1" applyFill="1" applyBorder="1" applyAlignment="1" applyProtection="1">
      <alignment horizontal="right"/>
      <protection locked="0"/>
    </xf>
    <xf numFmtId="201" fontId="19" fillId="34" borderId="5" xfId="360" applyNumberFormat="1" applyFont="1" applyFill="1" applyBorder="1" applyAlignment="1" applyProtection="1">
      <alignment horizontal="right"/>
      <protection locked="0"/>
    </xf>
    <xf numFmtId="43" fontId="19" fillId="0" borderId="5" xfId="410" applyNumberFormat="1" applyFont="1" applyBorder="1" applyAlignment="1">
      <alignment horizontal="left"/>
    </xf>
    <xf numFmtId="0" fontId="19" fillId="0" borderId="5" xfId="3275" applyFont="1" applyFill="1" applyBorder="1">
      <alignment/>
      <protection/>
    </xf>
    <xf numFmtId="0" fontId="19" fillId="0" borderId="5" xfId="3275" applyFont="1" applyFill="1" applyBorder="1" applyAlignment="1">
      <alignment wrapText="1"/>
      <protection/>
    </xf>
    <xf numFmtId="201" fontId="19" fillId="0" borderId="5" xfId="1769" applyNumberFormat="1" applyFont="1" applyBorder="1">
      <alignment/>
      <protection/>
    </xf>
    <xf numFmtId="202" fontId="19" fillId="0" borderId="5" xfId="3275" applyNumberFormat="1" applyFont="1" applyFill="1" applyBorder="1">
      <alignment/>
      <protection/>
    </xf>
    <xf numFmtId="3" fontId="19" fillId="34" borderId="5" xfId="1769" applyNumberFormat="1" applyFont="1" applyFill="1" applyBorder="1" applyAlignment="1">
      <alignment horizontal="right"/>
      <protection/>
    </xf>
    <xf numFmtId="202" fontId="19" fillId="34" borderId="5" xfId="410" applyNumberFormat="1" applyFont="1" applyFill="1" applyBorder="1" applyAlignment="1">
      <alignment/>
    </xf>
    <xf numFmtId="0" fontId="21" fillId="34" borderId="0" xfId="3096" applyFont="1" applyFill="1">
      <alignment vertical="center"/>
      <protection/>
    </xf>
    <xf numFmtId="200" fontId="21" fillId="34" borderId="0" xfId="3096" applyNumberFormat="1" applyFont="1" applyFill="1">
      <alignment vertical="center"/>
      <protection/>
    </xf>
    <xf numFmtId="43" fontId="29" fillId="34" borderId="5" xfId="410" applyNumberFormat="1" applyFont="1" applyFill="1" applyBorder="1" applyAlignment="1">
      <alignment horizontal="center" vertical="center" wrapText="1"/>
    </xf>
    <xf numFmtId="43" fontId="30" fillId="34" borderId="5" xfId="410" applyNumberFormat="1" applyFont="1" applyFill="1" applyBorder="1" applyAlignment="1">
      <alignment horizontal="center" vertical="center" wrapText="1"/>
    </xf>
    <xf numFmtId="200" fontId="30" fillId="34" borderId="5" xfId="410" applyNumberFormat="1" applyFont="1" applyFill="1" applyBorder="1" applyAlignment="1">
      <alignment horizontal="center" vertical="center" wrapText="1"/>
    </xf>
    <xf numFmtId="202" fontId="29" fillId="34" borderId="5" xfId="410" applyNumberFormat="1" applyFont="1" applyFill="1" applyBorder="1" applyAlignment="1">
      <alignment/>
    </xf>
    <xf numFmtId="207" fontId="29" fillId="34" borderId="5" xfId="410" applyNumberFormat="1" applyFont="1" applyFill="1" applyBorder="1" applyAlignment="1">
      <alignment/>
    </xf>
    <xf numFmtId="200" fontId="29" fillId="34" borderId="5" xfId="410" applyNumberFormat="1" applyFont="1" applyFill="1" applyBorder="1" applyAlignment="1">
      <alignment/>
    </xf>
    <xf numFmtId="202" fontId="29" fillId="35" borderId="5" xfId="410" applyNumberFormat="1" applyFont="1" applyFill="1" applyBorder="1" applyAlignment="1">
      <alignment/>
    </xf>
    <xf numFmtId="207" fontId="29" fillId="35" borderId="5" xfId="410" applyNumberFormat="1" applyFont="1" applyFill="1" applyBorder="1" applyAlignment="1">
      <alignment/>
    </xf>
    <xf numFmtId="200" fontId="29" fillId="35" borderId="5" xfId="410" applyNumberFormat="1" applyFont="1" applyFill="1" applyBorder="1" applyAlignment="1">
      <alignment/>
    </xf>
    <xf numFmtId="3" fontId="19" fillId="34" borderId="5" xfId="1769" applyNumberFormat="1" applyFont="1" applyFill="1" applyBorder="1">
      <alignment/>
      <protection/>
    </xf>
    <xf numFmtId="49" fontId="29" fillId="0" borderId="38" xfId="410" applyNumberFormat="1" applyFont="1" applyBorder="1" applyAlignment="1">
      <alignment vertical="center" wrapText="1"/>
    </xf>
    <xf numFmtId="203" fontId="21" fillId="0" borderId="0" xfId="3096" applyNumberFormat="1" applyFont="1">
      <alignment vertical="center"/>
      <protection/>
    </xf>
    <xf numFmtId="203" fontId="15" fillId="0" borderId="0" xfId="3096" applyNumberFormat="1" applyFont="1" applyAlignment="1">
      <alignment horizontal="center"/>
      <protection/>
    </xf>
    <xf numFmtId="0" fontId="17" fillId="0" borderId="32" xfId="3096" applyFont="1" applyBorder="1" applyAlignment="1">
      <alignment horizontal="center"/>
      <protection/>
    </xf>
    <xf numFmtId="203" fontId="19" fillId="0" borderId="32" xfId="3096" applyNumberFormat="1" applyFont="1" applyBorder="1" applyAlignment="1">
      <alignment horizontal="center"/>
      <protection/>
    </xf>
    <xf numFmtId="43" fontId="29" fillId="0" borderId="26" xfId="410" applyNumberFormat="1" applyFont="1" applyBorder="1" applyAlignment="1">
      <alignment horizontal="center" vertical="center"/>
    </xf>
    <xf numFmtId="203" fontId="29" fillId="0" borderId="39" xfId="410" applyNumberFormat="1" applyFont="1" applyBorder="1" applyAlignment="1">
      <alignment horizontal="center" vertical="center"/>
    </xf>
    <xf numFmtId="43" fontId="30" fillId="0" borderId="5" xfId="410" applyNumberFormat="1" applyFont="1" applyFill="1" applyBorder="1" applyAlignment="1">
      <alignment horizontal="center" vertical="center" wrapText="1"/>
    </xf>
    <xf numFmtId="203" fontId="30" fillId="0" borderId="5" xfId="410" applyNumberFormat="1" applyFont="1" applyBorder="1" applyAlignment="1">
      <alignment horizontal="center" vertical="center" wrapText="1"/>
    </xf>
    <xf numFmtId="203" fontId="19" fillId="0" borderId="5" xfId="1769" applyNumberFormat="1" applyFont="1" applyBorder="1" applyAlignment="1">
      <alignment horizontal="right"/>
      <protection/>
    </xf>
    <xf numFmtId="202" fontId="29" fillId="35" borderId="27" xfId="410" applyNumberFormat="1" applyFont="1" applyFill="1" applyBorder="1" applyAlignment="1">
      <alignment/>
    </xf>
    <xf numFmtId="203" fontId="19" fillId="35" borderId="5" xfId="1769" applyNumberFormat="1" applyFont="1" applyFill="1" applyBorder="1" applyAlignment="1">
      <alignment horizontal="right"/>
      <protection/>
    </xf>
    <xf numFmtId="202" fontId="36" fillId="0" borderId="0" xfId="3096" applyNumberFormat="1" applyFont="1">
      <alignment vertical="center"/>
      <protection/>
    </xf>
    <xf numFmtId="202" fontId="29" fillId="0" borderId="5" xfId="360" applyNumberFormat="1" applyFont="1" applyFill="1" applyBorder="1" applyAlignment="1" applyProtection="1">
      <alignment/>
      <protection locked="0"/>
    </xf>
    <xf numFmtId="0" fontId="19" fillId="0" borderId="5" xfId="410" applyNumberFormat="1" applyFont="1" applyBorder="1" applyAlignment="1">
      <alignment/>
    </xf>
    <xf numFmtId="202" fontId="29" fillId="0" borderId="5" xfId="410" applyNumberFormat="1" applyFont="1" applyFill="1" applyBorder="1" applyAlignment="1">
      <alignment/>
    </xf>
    <xf numFmtId="203" fontId="19" fillId="0" borderId="5" xfId="3096" applyNumberFormat="1" applyFont="1" applyBorder="1">
      <alignment vertical="center"/>
      <protection/>
    </xf>
    <xf numFmtId="203" fontId="29" fillId="0" borderId="38" xfId="410" applyNumberFormat="1" applyFont="1" applyBorder="1" applyAlignment="1">
      <alignment vertical="center" wrapText="1"/>
    </xf>
    <xf numFmtId="208" fontId="19" fillId="0" borderId="0" xfId="410" applyNumberFormat="1" applyFont="1" applyAlignment="1">
      <alignment/>
    </xf>
  </cellXfs>
  <cellStyles count="3376">
    <cellStyle name="Normal" xfId="0"/>
    <cellStyle name="60% - 强调文字颜色 3 5 2" xfId="15"/>
    <cellStyle name="强调文字颜色 1 5" xfId="16"/>
    <cellStyle name="适中 3" xfId="17"/>
    <cellStyle name="好_奖励补助测算5.23新" xfId="18"/>
    <cellStyle name="Calculation_社会保险基金预算调整表" xfId="19"/>
    <cellStyle name="20% - 强调文字颜色 5 9 2" xfId="20"/>
    <cellStyle name="注释 2 2 2 2" xfId="21"/>
    <cellStyle name="Pourcentage_pldt" xfId="22"/>
    <cellStyle name="输入 2 2 3" xfId="23"/>
    <cellStyle name="40% - 强调文字颜色 2 6 2" xfId="24"/>
    <cellStyle name="好_Book1_2011.7 3_2016年7旬月报表(1)" xfId="25"/>
    <cellStyle name="注释 3 2 2" xfId="26"/>
    <cellStyle name="汇总 6 2" xfId="27"/>
    <cellStyle name="20% - Accent5" xfId="28"/>
    <cellStyle name="好_义务教育阶段教职工人数（教育厅提供最终） 2 2_2016年6旬月报表(1)" xfId="29"/>
    <cellStyle name="40% - 强调文字颜色 6 6 2" xfId="30"/>
    <cellStyle name="差_Book1_3 2 2_2016年旬月报表(1)" xfId="31"/>
    <cellStyle name="20% - 强调文字颜色 5 5" xfId="32"/>
    <cellStyle name="计算 2_(融安县）2017年政府新增一般债券资金安排使用表" xfId="33"/>
    <cellStyle name="60% - 强调文字颜色 5 8 2" xfId="34"/>
    <cellStyle name="输入 9_社会保险基金预算调整表" xfId="35"/>
    <cellStyle name="好_0502通海县 2" xfId="36"/>
    <cellStyle name="链接单元格 7_社会保险基金预算调整表" xfId="37"/>
    <cellStyle name="Calculation 2_社会保险基金预算调整表" xfId="38"/>
    <cellStyle name="好_2009年一般性转移支付标准工资_奖励补助测算7.25 (version 1) (version 1) 2 2_2016年6旬月报表(1)" xfId="39"/>
    <cellStyle name="60% - 强调文字颜色 5 2" xfId="40"/>
    <cellStyle name="常规 2 7 2" xfId="41"/>
    <cellStyle name="_Book1" xfId="42"/>
    <cellStyle name="20% - 强调文字颜色 1 6 2" xfId="43"/>
    <cellStyle name="输入 4 2" xfId="44"/>
    <cellStyle name="强调文字颜色 1 10 2" xfId="45"/>
    <cellStyle name="20% - 强调文字颜色 4 5" xfId="46"/>
    <cellStyle name="60% - 强调文字颜色 5 7 2" xfId="47"/>
    <cellStyle name="好_5334_2006年迪庆县级财政报表附表 2 2_2016年6旬月报表(1)" xfId="48"/>
    <cellStyle name="好_奖励补助测算7.23 2" xfId="49"/>
    <cellStyle name="差_Book1_2011.7" xfId="50"/>
    <cellStyle name="数字 2" xfId="51"/>
    <cellStyle name="差_Book1_1_2011.7 2 2" xfId="52"/>
    <cellStyle name="Accent5 - 60% 2" xfId="53"/>
    <cellStyle name="强调文字颜色 5 8" xfId="54"/>
    <cellStyle name="好_奖励补助测算7.25 5_2016年旬月报表(1)" xfId="55"/>
    <cellStyle name="适中 9" xfId="56"/>
    <cellStyle name="百分比 5" xfId="57"/>
    <cellStyle name="好_2007年人员分部门统计表 3_2016年7旬月报表(1)" xfId="58"/>
    <cellStyle name="好_Book1_Book1" xfId="59"/>
    <cellStyle name="差_来宾市2011年下半年BT融资建设项目计划表201108081 2 2" xfId="60"/>
    <cellStyle name="好_Book1_3 2 2_2016年6旬月报表(1)" xfId="61"/>
    <cellStyle name="20% - 强调文字颜色 6 10 2" xfId="62"/>
    <cellStyle name="差_2009年一般性转移支付标准工资_奖励补助测算7.25 5_2016年7旬月报表(1)" xfId="63"/>
    <cellStyle name="好_2009年一般性转移支付标准工资_奖励补助测算5.23新" xfId="64"/>
    <cellStyle name="差_奖励补助测算7.25 (version 1) (version 1) 2 2_2016年7旬月报表(1)" xfId="65"/>
    <cellStyle name="注释 3 2_社会保险基金预算调整表" xfId="66"/>
    <cellStyle name="好_财政支出对上级的依赖程度 2" xfId="67"/>
    <cellStyle name="Accent4 - 60%" xfId="68"/>
    <cellStyle name="捠壿 [0.00]_Region Orders (2)" xfId="69"/>
    <cellStyle name="好_2007年人员分部门统计表 3_2016年旬月报表(1)" xfId="70"/>
    <cellStyle name="20% - 强调文字颜色 2 8" xfId="71"/>
    <cellStyle name="好_530623_2006年县级财政报表附表 3" xfId="72"/>
    <cellStyle name="寘嬫愗傝 [0.00]_Region Orders (2)" xfId="73"/>
    <cellStyle name="差_2007年检察院案件数 3_2016年7旬月报表(1)" xfId="74"/>
    <cellStyle name="20% - 强调文字颜色 6 3 2 2" xfId="75"/>
    <cellStyle name="汇总 2 2_社会保险基金预算调整表" xfId="76"/>
    <cellStyle name="强调文字颜色 1 2" xfId="77"/>
    <cellStyle name="好_奖励补助测算5.24冯铸 2 2_2016年6旬月报表(1)" xfId="78"/>
    <cellStyle name="好_云南省2008年中小学教职工情况（教育厅提供20090101加工整理） 3" xfId="79"/>
    <cellStyle name="好_0605石屏县 3_2016年6旬月报表(1)" xfId="80"/>
    <cellStyle name="好_奖励补助测算5.22测试 2 2_2016年旬月报表(1)" xfId="81"/>
    <cellStyle name="好_1110洱源县 3_2016年7旬月报表(1)" xfId="82"/>
    <cellStyle name="常规 2 5 2" xfId="83"/>
    <cellStyle name="差_融资完成情况统计表 3_2016年7旬月报表(1)" xfId="84"/>
    <cellStyle name="差_2009年一般性转移支付标准工资_奖励补助测算7.23 3_2016年6旬月报表(1)" xfId="85"/>
    <cellStyle name="差_2009年一般性转移支付标准工资_奖励补助测算7.25 5_2016年旬月报表(1)" xfId="86"/>
    <cellStyle name="差_2009年一般性转移支付标准工资_奖励补助测算7.25 (version 1) (version 1) 3" xfId="87"/>
    <cellStyle name="链接单元格 2" xfId="88"/>
    <cellStyle name="强调文字颜色 6 2 2 2 2" xfId="89"/>
    <cellStyle name="强调文字颜色 1 3 2" xfId="90"/>
    <cellStyle name="好_奖励补助测算7.25 2 2_2016年旬月报表(1)" xfId="91"/>
    <cellStyle name="好_2006年基础数据 3" xfId="92"/>
    <cellStyle name="差_Book1_1_来宾市2011年下半年BT融资建设项目计划表201108081 3_2016年7旬月报表(1)" xfId="93"/>
    <cellStyle name="差_下半年禁吸戒毒经费1000万元 2 2_2016年旬月报表(1)" xfId="94"/>
    <cellStyle name="适中 2 2 2" xfId="95"/>
    <cellStyle name="差_03昭通 2 2_2016年旬月报表(1)" xfId="96"/>
    <cellStyle name="超级链接 2" xfId="97"/>
    <cellStyle name="好_教育厅提供义务教育及高中教师人数（2009年1月6日） 2" xfId="98"/>
    <cellStyle name="20% - 强调文字颜色 6 6" xfId="99"/>
    <cellStyle name="标题 3 6 2" xfId="100"/>
    <cellStyle name="差_高中教师人数（教育厅1.6日提供） 2" xfId="101"/>
    <cellStyle name="输出 10 2" xfId="102"/>
    <cellStyle name="解释性文本 4" xfId="103"/>
    <cellStyle name="好_Book1_Book1 2 2_2016年旬月报表(1)" xfId="104"/>
    <cellStyle name="差_2009年一般性转移支付标准工资_~4190974" xfId="105"/>
    <cellStyle name="差_2009年一般性转移支付标准工资_~4190974 2" xfId="106"/>
    <cellStyle name="好_0605石屏县 3" xfId="107"/>
    <cellStyle name="强调文字颜色 3 3 3" xfId="108"/>
    <cellStyle name="差_奖励补助测算5.22测试 2 2" xfId="109"/>
    <cellStyle name="好 3 3" xfId="110"/>
    <cellStyle name="百分比 2" xfId="111"/>
    <cellStyle name="好_下半年禁毒办案经费分配2544.3万元" xfId="112"/>
    <cellStyle name="40% - 强调文字颜色 6 2" xfId="113"/>
    <cellStyle name="60% - 强调文字颜色 5 2 3" xfId="114"/>
    <cellStyle name="标题 1 9_社会保险基金预算调整表" xfId="115"/>
    <cellStyle name="40% - 强调文字颜色 4 4" xfId="116"/>
    <cellStyle name="好_2009年一般性转移支付标准工资_地方配套按人均增幅控制8.30一般预算平均增幅、人均可用财力平均增幅两次控制、社会治安系数调整、案件数调整xl 2 2" xfId="117"/>
    <cellStyle name="差_2009年一般性转移支付标准工资_奖励补助测算5.22测试 3_2016年7旬月报表(1)" xfId="118"/>
    <cellStyle name="强调文字颜色 1 9" xfId="119"/>
    <cellStyle name="Input" xfId="120"/>
    <cellStyle name="适中 7" xfId="121"/>
    <cellStyle name="好 2 2 2" xfId="122"/>
    <cellStyle name="40% - 强调文字颜色 4 7" xfId="123"/>
    <cellStyle name="差_~5676413 3_2016年旬月报表(1)" xfId="124"/>
    <cellStyle name="输出 9_社会保险基金预算调整表" xfId="125"/>
    <cellStyle name="差_2006年在职人员情况 2 2_2016年旬月报表(1)" xfId="126"/>
    <cellStyle name="40% - Accent3 2" xfId="127"/>
    <cellStyle name="借出原因" xfId="128"/>
    <cellStyle name="计算 11" xfId="129"/>
    <cellStyle name="40% - 强调文字颜色 5 2 2" xfId="130"/>
    <cellStyle name="_ET_STYLE_NoName_00__表一：基数核对表" xfId="131"/>
    <cellStyle name="好_00省级(定稿) 2 2" xfId="132"/>
    <cellStyle name="好_地方配套按人均增幅控制8.30一般预算平均增幅、人均可用财力平均增幅两次控制、社会治安系数调整、案件数调整xl" xfId="133"/>
    <cellStyle name="差_530629_2006年县级财政报表附表" xfId="134"/>
    <cellStyle name="好 7" xfId="135"/>
    <cellStyle name="标题 14" xfId="136"/>
    <cellStyle name="好_地方配套按人均增幅控制8.30一般预算平均增幅、人均可用财力平均增幅两次控制、社会治安系数调整、案件数调整xl 2" xfId="137"/>
    <cellStyle name="差_2009年一般性转移支付标准工资_奖励补助测算7.25 3_2016年7旬月报表(1)" xfId="138"/>
    <cellStyle name="Linked Cell_社会保险基金预算调整表" xfId="139"/>
    <cellStyle name="好_第五部分(才淼、饶永宏） 3_2016年旬月报表(1)" xfId="140"/>
    <cellStyle name="好_汇总-县级财政报表附表 2 2_2016年7旬月报表(1)" xfId="141"/>
    <cellStyle name="表标题" xfId="142"/>
    <cellStyle name="Accent3 - 20% 3" xfId="143"/>
    <cellStyle name="差_05玉溪 3_2016年旬月报表(1)" xfId="144"/>
    <cellStyle name="20% - 强调文字颜色 3 2" xfId="145"/>
    <cellStyle name="Accent1 - 20% 3" xfId="146"/>
    <cellStyle name="好_指标五 2" xfId="147"/>
    <cellStyle name="Accent3 - 40% 3" xfId="148"/>
    <cellStyle name="汇总 2 3" xfId="149"/>
    <cellStyle name="好_县级公安机关公用经费标准奖励测算方案（定稿） 2 2_2016年旬月报表(1)" xfId="150"/>
    <cellStyle name="Milliers_!!!GO" xfId="151"/>
    <cellStyle name="好_汇总-县级财政报表附表 2 2_2016年6旬月报表(1)" xfId="152"/>
    <cellStyle name="差_县级基础数据 2" xfId="153"/>
    <cellStyle name="好_桂投9月报统计局 3_2016年旬月报表(1)" xfId="154"/>
    <cellStyle name="标题 9 2" xfId="155"/>
    <cellStyle name="60% - 强调文字颜色 6 6 2" xfId="156"/>
    <cellStyle name="好_奖励补助测算5.24冯铸 3_2016年旬月报表(1)" xfId="157"/>
    <cellStyle name="好_城建部门" xfId="158"/>
    <cellStyle name="60% - Accent5 3" xfId="159"/>
    <cellStyle name="解释性文本 4 2" xfId="160"/>
    <cellStyle name="汇总 9 2" xfId="161"/>
    <cellStyle name="强调文字颜色 6 8" xfId="162"/>
    <cellStyle name="好_2011.7 2" xfId="163"/>
    <cellStyle name="40% - 强调文字颜色 5 3 2 2" xfId="164"/>
    <cellStyle name="好_汇总-县级财政报表附表 3_2016年7旬月报表(1)" xfId="165"/>
    <cellStyle name="好_不用软件计算9.1不考虑经费管理评价xl 2 2" xfId="166"/>
    <cellStyle name="好_2008云南省分县市中小学教职工统计表（教育厅提供） 2 2_2016年旬月报表(1)" xfId="167"/>
    <cellStyle name="检查单元格 4 2" xfId="168"/>
    <cellStyle name="差_2009年一般性转移支付标准工资_地方配套按人均增幅控制8.30xl 2 2_2016年6旬月报表(1)" xfId="169"/>
    <cellStyle name="输出 3 3" xfId="170"/>
    <cellStyle name="好 3 2" xfId="171"/>
    <cellStyle name="标题 1 4_社会保险基金预算调整表" xfId="172"/>
    <cellStyle name="注释 2 2 2" xfId="173"/>
    <cellStyle name="差_下半年禁吸戒毒经费1000万元 2 2_2016年7旬月报表(1)" xfId="174"/>
    <cellStyle name="40% - 强调文字颜色 5 6 2" xfId="175"/>
    <cellStyle name="警告文本 8" xfId="176"/>
    <cellStyle name="好_0502通海县 2 2_2016年7旬月报表(1)" xfId="177"/>
    <cellStyle name="好_530629_2006年县级财政报表附表 3" xfId="178"/>
    <cellStyle name="检查单元格 9 2" xfId="179"/>
    <cellStyle name="计算 2 2 3" xfId="180"/>
    <cellStyle name="强调文字颜色 4 3 3" xfId="181"/>
    <cellStyle name="千位分隔 2 2 2" xfId="182"/>
    <cellStyle name="差_~5676413 2 2_2016年7旬月报表(1)" xfId="183"/>
    <cellStyle name="差_地方配套按人均增幅控制8.30一般预算平均增幅、人均可用财力平均增幅两次控制、社会治安系数调整、案件数调整xl 2 2_2016年6旬月报表(1)" xfId="184"/>
    <cellStyle name="解释性文本 9 2" xfId="185"/>
    <cellStyle name="差 11" xfId="186"/>
    <cellStyle name="好_三季度－表二" xfId="187"/>
    <cellStyle name="标题 3 5 2" xfId="188"/>
    <cellStyle name="汇总 2 2" xfId="189"/>
    <cellStyle name="差_0502通海县 2 2_2016年6旬月报表(1)" xfId="190"/>
    <cellStyle name="标题 1 3 2" xfId="191"/>
    <cellStyle name="好 2 3" xfId="192"/>
    <cellStyle name="差_城建部门" xfId="193"/>
    <cellStyle name="差_Book1_Book1_社会保险基金预算调整表" xfId="194"/>
    <cellStyle name="汇总 8_社会保险基金预算调整表" xfId="195"/>
    <cellStyle name="注释 3 2" xfId="196"/>
    <cellStyle name="20% - 强调文字颜色 6 8" xfId="197"/>
    <cellStyle name="差 3 2" xfId="198"/>
    <cellStyle name="好_奖励补助测算5.23新 2 2" xfId="199"/>
    <cellStyle name="适中 3 2 2" xfId="200"/>
    <cellStyle name="20% - 强调文字颜色 4 3" xfId="201"/>
    <cellStyle name="强调文字颜色 4 9" xfId="202"/>
    <cellStyle name="好 9" xfId="203"/>
    <cellStyle name="好_奖励补助测算5.22测试 2 2" xfId="204"/>
    <cellStyle name="好_2006年在职人员情况 2" xfId="205"/>
    <cellStyle name="20% - 强调文字颜色 2 2" xfId="206"/>
    <cellStyle name="好_2009年一般性转移支付标准工资_地方配套按人均增幅控制8.30xl 2" xfId="207"/>
    <cellStyle name="40% - Accent2 2" xfId="208"/>
    <cellStyle name="差_1003牟定县" xfId="209"/>
    <cellStyle name="好_Book1_Book1_社会保险基金预算调整表" xfId="210"/>
    <cellStyle name="好_Book2 2 2_2016年7旬月报表(1)" xfId="211"/>
    <cellStyle name="差_2006年水利统计指标统计表 2" xfId="212"/>
    <cellStyle name="t_HVAC Equipment (3)" xfId="213"/>
    <cellStyle name="20% - 强调文字颜色 3 2 2" xfId="214"/>
    <cellStyle name="60% - Accent4 2 2" xfId="215"/>
    <cellStyle name="PSDec 3" xfId="216"/>
    <cellStyle name="百分比 5 2" xfId="217"/>
    <cellStyle name="差_县级基础数据" xfId="218"/>
    <cellStyle name="好_融资完成情况统计表 2 2_2016年6旬月报表(1)" xfId="219"/>
    <cellStyle name="60% - 强调文字颜色 6 3 2" xfId="220"/>
    <cellStyle name="差_指标四 2 2_2016年7旬月报表(1)" xfId="221"/>
    <cellStyle name="40% - 强调文字颜色 2 3 3" xfId="222"/>
    <cellStyle name="好_2006年水利统计指标统计表 2 2_2016年旬月报表(1)" xfId="223"/>
    <cellStyle name="好_奖励补助测算7.25 (version 1) (version 1) 2 2_2016年7旬月报表(1)" xfId="224"/>
    <cellStyle name="Input 4" xfId="225"/>
    <cellStyle name="40% - 强调文字颜色 2 3 2" xfId="226"/>
    <cellStyle name="好_Book1_工程建设管理台帐(7月） 2" xfId="227"/>
    <cellStyle name="60% - Accent1" xfId="228"/>
    <cellStyle name="好_2009年一般性转移支付标准工资_奖励补助测算5.24冯铸 3" xfId="229"/>
    <cellStyle name="40% - 强调文字颜色 5 7" xfId="230"/>
    <cellStyle name="差_2008云南省分县市中小学教职工统计表（教育厅提供） 2 2_2016年7旬月报表(1)" xfId="231"/>
    <cellStyle name="差_2006年基础数据" xfId="232"/>
    <cellStyle name="40% - 强调文字颜色 2 7" xfId="233"/>
    <cellStyle name="好_05玉溪" xfId="234"/>
    <cellStyle name="Bad 2" xfId="235"/>
    <cellStyle name="好_2009年一般性转移支付标准工资_地方配套按人均增幅控制8.31（调整结案率后）xl 3_2016年6旬月报表(1)" xfId="236"/>
    <cellStyle name="差_卫生部门 2 2_2016年6旬月报表(1)" xfId="237"/>
    <cellStyle name="20% - 强调文字颜色 1 8 2" xfId="238"/>
    <cellStyle name="好_财政供养人员 3_2016年7旬月报表(1)" xfId="239"/>
    <cellStyle name="60% - Accent3 3" xfId="240"/>
    <cellStyle name="差_文体广播部门 2" xfId="241"/>
    <cellStyle name="Accent6 - 20% 2 2" xfId="242"/>
    <cellStyle name="60% - 强调文字颜色 2 9 2" xfId="243"/>
    <cellStyle name="好_2009年一般性转移支付标准工资_地方配套按人均增幅控制8.31（调整结案率后）xl 2 2_2016年6旬月报表(1)" xfId="244"/>
    <cellStyle name="检查单元格 10 2" xfId="245"/>
    <cellStyle name="_2011年广西城乡风貌改造三期工程综合整治项目进度表6.07" xfId="246"/>
    <cellStyle name="_ET_STYLE_NoName_00__Book1_Book1" xfId="247"/>
    <cellStyle name="Input 3" xfId="248"/>
    <cellStyle name="差_530629_2006年县级财政报表附表 2" xfId="249"/>
    <cellStyle name="常规 5 3" xfId="250"/>
    <cellStyle name="差_2006年全省财力计算表（中央、决算） 2 2" xfId="251"/>
    <cellStyle name="Calculation 3" xfId="252"/>
    <cellStyle name="差_2006年水利统计指标统计表 2 2_2016年旬月报表(1)" xfId="253"/>
    <cellStyle name="差_2009年一般性转移支付标准工资_奖励补助测算5.24冯铸 2 2_2016年6旬月报表(1)" xfId="254"/>
    <cellStyle name="差_2009年一般性转移支付标准工资_~4190974 2 2" xfId="255"/>
    <cellStyle name="强调文字颜色 2 7 2" xfId="256"/>
    <cellStyle name="40% - 强调文字颜色 1 3" xfId="257"/>
    <cellStyle name="强调文字颜色 5 8 2" xfId="258"/>
    <cellStyle name="Accent6 - 20% 3" xfId="259"/>
    <cellStyle name="差_2009年一般性转移支付标准工资_不用软件计算9.1不考虑经费管理评价xl 2 2" xfId="260"/>
    <cellStyle name="链接单元格 6_社会保险基金预算调整表" xfId="261"/>
    <cellStyle name="差_2009年一般性转移支付标准工资 2 2_2016年7旬月报表(1)" xfId="262"/>
    <cellStyle name="强调文字颜色 2 6 2" xfId="263"/>
    <cellStyle name="强调文字颜色 6 9" xfId="264"/>
    <cellStyle name="好_奖励补助测算5.22测试 3_2016年7旬月报表(1)" xfId="265"/>
    <cellStyle name="好_2015年基金预算表" xfId="266"/>
    <cellStyle name="差_奖励补助测算7.25 2 2_2016年6旬月报表(1)" xfId="267"/>
    <cellStyle name="标题 6 2" xfId="268"/>
    <cellStyle name="Fixed" xfId="269"/>
    <cellStyle name="差_奖励补助测算7.25 5_2016年旬月报表(1)" xfId="270"/>
    <cellStyle name="差_2009年一般性转移支付标准工资_奖励补助测算7.25 2 2_2016年6旬月报表(1)" xfId="271"/>
    <cellStyle name="好_财政供养人员 3_2016年旬月报表(1)" xfId="272"/>
    <cellStyle name="60% - 强调文字颜色 5" xfId="273"/>
    <cellStyle name="常规 2 7" xfId="274"/>
    <cellStyle name="20% - 强调文字颜色 5 6 2" xfId="275"/>
    <cellStyle name="20% - 强调文字颜色 4 8" xfId="276"/>
    <cellStyle name="好_2009年一般性转移支付标准工资_地方配套按人均增幅控制8.30一般预算平均增幅、人均可用财力平均增幅两次控制、社会治安系数调整、案件数调整xl 3_2016年旬月报表(1)" xfId="277"/>
    <cellStyle name="好_奖励补助测算5.22测试 3_2016年6旬月报表(1)" xfId="278"/>
    <cellStyle name="20% - 强调文字颜色 4 10" xfId="279"/>
    <cellStyle name="20% - 强调文字颜色 3 6" xfId="280"/>
    <cellStyle name="差_县级公安机关公用经费标准奖励测算方案（定稿） 2" xfId="281"/>
    <cellStyle name="t" xfId="282"/>
    <cellStyle name="好_2006年全省财力计算表（中央、决算） 2" xfId="283"/>
    <cellStyle name="好_2007年检察院案件数 2" xfId="284"/>
    <cellStyle name="强调文字颜色 3 8 2" xfId="285"/>
    <cellStyle name="Accent3 - 60%" xfId="286"/>
    <cellStyle name="检查单元格 7_社会保险基金预算调整表" xfId="287"/>
    <cellStyle name="好_2009年一般性转移支付标准工资_地方配套按人均增幅控制8.30xl 2 2_2016年旬月报表(1)" xfId="288"/>
    <cellStyle name="强调文字颜色 2 10" xfId="289"/>
    <cellStyle name="Accent1 2 2" xfId="290"/>
    <cellStyle name="20% - 强调文字颜色 2 8 2" xfId="291"/>
    <cellStyle name="好_地方配套按人均增幅控制8.31（调整结案率后）xl 2 2_2016年6旬月报表(1)" xfId="292"/>
    <cellStyle name="标题 3 2 2_社会保险基金预算调整表" xfId="293"/>
    <cellStyle name="40% - 强调文字颜色 5 4 2" xfId="294"/>
    <cellStyle name="好_2009年一般性转移支付标准工资_奖励补助测算5.22测试 2 2_2016年7旬月报表(1)" xfId="295"/>
    <cellStyle name="差_2007年政法部门业务指标 3_2016年7旬月报表(1)" xfId="296"/>
    <cellStyle name="差 7 2" xfId="297"/>
    <cellStyle name="差_2009年一般性转移支付标准工资_~4190974 2 2_2016年7旬月报表(1)" xfId="298"/>
    <cellStyle name="好_2006年基础数据 3_2016年7旬月报表(1)" xfId="299"/>
    <cellStyle name="好_M01-2(州市补助收入) 3_2016年7旬月报表(1)" xfId="300"/>
    <cellStyle name="强调文字颜色 6 2 2 3" xfId="301"/>
    <cellStyle name="注释 2 2" xfId="302"/>
    <cellStyle name="标题 3 3_社会保险基金预算调整表" xfId="303"/>
    <cellStyle name="百分比 2 4" xfId="304"/>
    <cellStyle name="好_县级公安机关公用经费标准奖励测算方案（定稿）" xfId="305"/>
    <cellStyle name="差_03昭通 3" xfId="306"/>
    <cellStyle name="好_2006年全省财力计算表（中央、决算） 2 2_2016年6旬月报表(1)" xfId="307"/>
    <cellStyle name="60% - 强调文字颜色 2 4" xfId="308"/>
    <cellStyle name="差_业务工作量指标 3_2016年旬月报表(1)" xfId="309"/>
    <cellStyle name="好_2006年全省财力计算表（中央、决算） 3_2016年6旬月报表(1)" xfId="310"/>
    <cellStyle name="好_云南省2008年转移支付测算——州市本级考核部分及政策性测算 3_2016年旬月报表(1)" xfId="311"/>
    <cellStyle name="好_基础数据分析 2 2_2016年旬月报表(1)" xfId="312"/>
    <cellStyle name="差_业务工作量指标 2 2_2016年6旬月报表(1)" xfId="313"/>
    <cellStyle name="20% - 强调文字颜色 2 3 3" xfId="314"/>
    <cellStyle name="差_11大理 3_2016年7旬月报表(1)" xfId="315"/>
    <cellStyle name="差_2009年一般性转移支付标准工资_奖励补助测算7.25 3_2016年6旬月报表(1)" xfId="316"/>
    <cellStyle name="差_地方配套按人均增幅控制8.31（调整结案率后）xl 2 2_2016年6旬月报表(1)" xfId="317"/>
    <cellStyle name="差_教育厅提供义务教育及高中教师人数（2009年1月6日） 3_2016年6旬月报表(1)" xfId="318"/>
    <cellStyle name="检查单元格" xfId="319"/>
    <cellStyle name="好_2006年在职人员情况" xfId="320"/>
    <cellStyle name="差_M01-2(州市补助收入) 2" xfId="321"/>
    <cellStyle name="差_03昭通" xfId="322"/>
    <cellStyle name="40% - Accent4 2 2" xfId="323"/>
    <cellStyle name="40% - 强调文字颜色 1 10" xfId="324"/>
    <cellStyle name="计算 8 2" xfId="325"/>
    <cellStyle name="Accent4 - 40% 3" xfId="326"/>
    <cellStyle name="好_不用软件计算9.1不考虑经费管理评价xl 2" xfId="327"/>
    <cellStyle name="好_汇总 3_2016年旬月报表(1)" xfId="328"/>
    <cellStyle name="20% - Accent2 3" xfId="329"/>
    <cellStyle name="差_2009年一般性转移支付标准工资_奖励补助测算7.25 3_2016年旬月报表(1)" xfId="330"/>
    <cellStyle name="强调文字颜色 3 5" xfId="331"/>
    <cellStyle name="20% - 强调文字颜色 5 2_(融安县）2017年政府新增一般债券资金安排使用表" xfId="332"/>
    <cellStyle name="40% - 强调文字颜色 1 2 2" xfId="333"/>
    <cellStyle name="_2014年基金支出" xfId="334"/>
    <cellStyle name="好_2009年一般性转移支付标准工资_奖励补助测算5.23新 3_2016年7旬月报表(1)" xfId="335"/>
    <cellStyle name="差_城建部门 2" xfId="336"/>
    <cellStyle name="标题 4 2 2 2" xfId="337"/>
    <cellStyle name="差_2009年一般性转移支付标准工资_~5676413 3_2016年7旬月报表(1)" xfId="338"/>
    <cellStyle name="差_汇总-县级财政报表附表" xfId="339"/>
    <cellStyle name="差_奖励补助测算5.22测试 3_2016年7旬月报表(1)" xfId="340"/>
    <cellStyle name="好_2009年一般性转移支付标准工资_地方配套按人均增幅控制8.31（调整结案率后）xl 3_2016年7旬月报表(1)" xfId="341"/>
    <cellStyle name="40% - 强调文字颜色 4 2 2" xfId="342"/>
    <cellStyle name="好_2011.7 2_2016年6旬月报表(1)" xfId="343"/>
    <cellStyle name="好_2007年政法部门业务指标 2 2_2016年旬月报表(1)" xfId="344"/>
    <cellStyle name="差_03昭通 3_2016年6旬月报表(1)" xfId="345"/>
    <cellStyle name="差_奖励补助测算7.25 2 2_2016年旬月报表(1)" xfId="346"/>
    <cellStyle name="好 8" xfId="347"/>
    <cellStyle name="好_教育厅提供义务教育及高中教师人数（2009年1月6日）" xfId="348"/>
    <cellStyle name="60% - 强调文字颜色 4 2 2" xfId="349"/>
    <cellStyle name="好_2009年一般性转移支付标准工资_奖励补助测算7.25 4_2016年旬月报表(1)" xfId="350"/>
    <cellStyle name="好_11大理 3" xfId="351"/>
    <cellStyle name="差_2007年人员分部门统计表 3_2016年旬月报表(1)" xfId="352"/>
    <cellStyle name="标题 9" xfId="353"/>
    <cellStyle name="40% - 强调文字颜色 5 8 2" xfId="354"/>
    <cellStyle name="60% - Accent2 2" xfId="355"/>
    <cellStyle name="60% - 强调文字颜色 6 5" xfId="356"/>
    <cellStyle name="Accent5 - 20%" xfId="357"/>
    <cellStyle name="40% - 强调文字颜色 6 3" xfId="358"/>
    <cellStyle name="好_2009年一般性转移支付标准工资_奖励补助测算5.23新 2 2_2016年6旬月报表(1)" xfId="359"/>
    <cellStyle name="Comma" xfId="360"/>
    <cellStyle name="差_第五部分(才淼、饶永宏） 2 2_2016年旬月报表(1)" xfId="361"/>
    <cellStyle name="40% - 强调文字颜色 6 2 2 2 2" xfId="362"/>
    <cellStyle name="60% - 强调文字颜色 3 9" xfId="363"/>
    <cellStyle name="好_00省级(打印) 3_2016年6旬月报表(1)" xfId="364"/>
    <cellStyle name="强调文字颜色 5 2_(融安县）2017年政府新增一般债券资金安排使用表" xfId="365"/>
    <cellStyle name="40% - 强调文字颜色 1 6" xfId="366"/>
    <cellStyle name="20% - 强调文字颜色 2 2 3" xfId="367"/>
    <cellStyle name="好_财政供养人员 2 2_2016年6旬月报表(1)" xfId="368"/>
    <cellStyle name="40% - 强调文字颜色 4 5" xfId="369"/>
    <cellStyle name="差_2007年政法部门业务指标 2" xfId="370"/>
    <cellStyle name="20% - 强调文字颜色 2 7 2" xfId="371"/>
    <cellStyle name="差_第五部分(才淼、饶永宏） 3" xfId="372"/>
    <cellStyle name="Accent6 - 40%" xfId="373"/>
    <cellStyle name="好_奖励补助测算7.25 (version 1) (version 1)" xfId="374"/>
    <cellStyle name="_ET_STYLE_NoName_00__Book1" xfId="375"/>
    <cellStyle name="Heading 4" xfId="376"/>
    <cellStyle name="20% - 强调文字颜色 2 2 2" xfId="377"/>
    <cellStyle name="差_奖励补助测算7.25 3_2016年7旬月报表(1)" xfId="378"/>
    <cellStyle name="好_融资完成情况统计表 2 2" xfId="379"/>
    <cellStyle name="差_2009年一般性转移支付标准工资_地方配套按人均增幅控制8.30xl 3_2016年7旬月报表(1)" xfId="380"/>
    <cellStyle name="常规 12" xfId="381"/>
    <cellStyle name="好_奖励补助测算5.22测试 2 2_2016年6旬月报表(1)" xfId="382"/>
    <cellStyle name="差_奖励补助测算5.24冯铸 3_2016年旬月报表(1)" xfId="383"/>
    <cellStyle name="常规 6 2" xfId="384"/>
    <cellStyle name="60% - 强调文字颜色 2 9" xfId="385"/>
    <cellStyle name="gcd_Book1" xfId="386"/>
    <cellStyle name="差_卫生部门 3_2016年6旬月报表(1)" xfId="387"/>
    <cellStyle name="差_义务教育阶段教职工人数（教育厅提供最终）" xfId="388"/>
    <cellStyle name="强调文字颜色 6 3 2" xfId="389"/>
    <cellStyle name="Calculation" xfId="390"/>
    <cellStyle name="Accent1 5" xfId="391"/>
    <cellStyle name="60% - 强调文字颜色 1 2 2" xfId="392"/>
    <cellStyle name="好_1110洱源县 3" xfId="393"/>
    <cellStyle name="好_00省级(定稿) 2 2_2016年7旬月报表(1)" xfId="394"/>
    <cellStyle name="强调文字颜色 3 5 2" xfId="395"/>
    <cellStyle name="好_高中教师人数（教育厅1.6日提供） 3_2016年7旬月报表(1)" xfId="396"/>
    <cellStyle name="60% - 强调文字颜色 3 6 2" xfId="397"/>
    <cellStyle name="好_奖励补助测算5.23新 2 2_2016年7旬月报表(1)" xfId="398"/>
    <cellStyle name="好_2009年一般性转移支付标准工资_奖励补助测算7.25 (version 1) (version 1) 3_2016年7旬月报表(1)" xfId="399"/>
    <cellStyle name="常规 5_(融安县）2017年政府新增一般债券资金安排使用表" xfId="400"/>
    <cellStyle name="标题 1 8_社会保险基金预算调整表" xfId="401"/>
    <cellStyle name="差_Book1_1_来宾市2011年下半年BT融资建设项目计划表201108081 3_2016年6旬月报表(1)" xfId="402"/>
    <cellStyle name="20% - 强调文字颜色 3 8 2" xfId="403"/>
    <cellStyle name="差_财政供养人员 2 2" xfId="404"/>
    <cellStyle name="Accent2 2 2" xfId="405"/>
    <cellStyle name="差_财政供养人员 3" xfId="406"/>
    <cellStyle name="差_00省级(定稿) 2" xfId="407"/>
    <cellStyle name="Total" xfId="408"/>
    <cellStyle name="20% - Accent1 2 2" xfId="409"/>
    <cellStyle name="千位分隔_2015年财政收支预算1－10表" xfId="410"/>
    <cellStyle name="差_奖励补助测算7.25 5_2016年6旬月报表(1)" xfId="411"/>
    <cellStyle name="汇总 3_社会保险基金预算调整表" xfId="412"/>
    <cellStyle name="Accent3 - 60% 3" xfId="413"/>
    <cellStyle name="差_1110洱源县 2" xfId="414"/>
    <cellStyle name="好_Book1_2011.7 2 2_2016年6旬月报表(1)" xfId="415"/>
    <cellStyle name="好_地方配套按人均增幅控制8.30一般预算平均增幅、人均可用财力平均增幅两次控制、社会治安系数调整、案件数调整xl 3_2016年旬月报表(1)" xfId="416"/>
    <cellStyle name="20% - 强调文字颜色 1 10" xfId="417"/>
    <cellStyle name="链接单元格 9_社会保险基金预算调整表" xfId="418"/>
    <cellStyle name="好_2009年一般性转移支付标准工资_奖励补助测算5.22测试 3_2016年7旬月报表(1)" xfId="419"/>
    <cellStyle name="好_云南省2008年转移支付测算——州市本级考核部分及政策性测算 3_2016年6旬月报表(1)" xfId="420"/>
    <cellStyle name="40% - 强调文字颜色 3 3 2" xfId="421"/>
    <cellStyle name="40% - 强调文字颜色 4 5 2" xfId="422"/>
    <cellStyle name="60% - Accent1 2 2" xfId="423"/>
    <cellStyle name="好_2009年一般性转移支付标准工资_奖励补助测算7.23 3_2016年旬月报表(1)" xfId="424"/>
    <cellStyle name="好_县级公安机关公用经费标准奖励测算方案（定稿） 3_2016年6旬月报表(1)" xfId="425"/>
    <cellStyle name="好_2009年一般性转移支付标准工资_~4190974 2 2_2016年旬月报表(1)" xfId="426"/>
    <cellStyle name="60% - 强调文字颜色 6 11" xfId="427"/>
    <cellStyle name="gcd 3" xfId="428"/>
    <cellStyle name="输入" xfId="429"/>
    <cellStyle name="注释 4_社会保险基金预算调整表" xfId="430"/>
    <cellStyle name="好_桂投9月报统计局 2 2_2016年6旬月报表(1)" xfId="431"/>
    <cellStyle name="强调文字颜色 6 6" xfId="432"/>
    <cellStyle name="好_2009年一般性转移支付标准工资_奖励补助测算5.24冯铸" xfId="433"/>
    <cellStyle name="60% - 强调文字颜色 4 5" xfId="434"/>
    <cellStyle name="60% - Accent3 2 2" xfId="435"/>
    <cellStyle name="Accent2 5" xfId="436"/>
    <cellStyle name="好_2006年在职人员情况 2 2_2016年旬月报表(1)" xfId="437"/>
    <cellStyle name="60% - 强调文字颜色 1 3 2" xfId="438"/>
    <cellStyle name="差_奖励补助测算7.23 3" xfId="439"/>
    <cellStyle name="好_00省级(定稿) 3_2016年6旬月报表(1)" xfId="440"/>
    <cellStyle name="好 11" xfId="441"/>
    <cellStyle name="差_Book1_1_2011.7 2 2_2016年6旬月报表(1)" xfId="442"/>
    <cellStyle name="40% - 强调文字颜色 1 9" xfId="443"/>
    <cellStyle name="Accent3_公安安全支出补充表5.14" xfId="444"/>
    <cellStyle name="差_0502通海县 3" xfId="445"/>
    <cellStyle name="差_下半年禁吸戒毒经费1000万元 3" xfId="446"/>
    <cellStyle name="差_2009年一般性转移支付标准工资_奖励补助测算7.25 (version 1) (version 1) 2" xfId="447"/>
    <cellStyle name="差_1110洱源县 3" xfId="448"/>
    <cellStyle name="好_Book1_Book1 2" xfId="449"/>
    <cellStyle name="_20100326高清市院遂宁检察院1080P配置清单26日改" xfId="450"/>
    <cellStyle name="20% - 强调文字颜色 4 5 2" xfId="451"/>
    <cellStyle name="强调文字颜色 6 5" xfId="452"/>
    <cellStyle name="汇总 9_社会保险基金预算调整表" xfId="453"/>
    <cellStyle name="千位分隔 3 2" xfId="454"/>
    <cellStyle name="好_教育厅提供义务教育及高中教师人数（2009年1月6日） 3_2016年7旬月报表(1)" xfId="455"/>
    <cellStyle name="_Book1_3" xfId="456"/>
    <cellStyle name="Millares_96 Risk" xfId="457"/>
    <cellStyle name="60% - 强调文字颜色 6 5 2" xfId="458"/>
    <cellStyle name="千位分隔_2013年部门预算输出表(1月20日）" xfId="459"/>
    <cellStyle name="60% - 强调文字颜色 1 4" xfId="460"/>
    <cellStyle name="标题 2 6_社会保险基金预算调整表" xfId="461"/>
    <cellStyle name="差_卫生部门 3_2016年7旬月报表(1)" xfId="462"/>
    <cellStyle name="好_2006年在职人员情况 2 2" xfId="463"/>
    <cellStyle name="好_2009年一般性转移支付标准工资_奖励补助测算7.23" xfId="464"/>
    <cellStyle name="差_指标四 2 2_2016年旬月报表(1)" xfId="465"/>
    <cellStyle name="检查单元格 5 2" xfId="466"/>
    <cellStyle name="好_汇总 2 2_2016年7旬月报表(1)" xfId="467"/>
    <cellStyle name="差_M03 3_2016年6旬月报表(1)" xfId="468"/>
    <cellStyle name="好_奖励补助测算5.23新 3_2016年6旬月报表(1)" xfId="469"/>
    <cellStyle name="Linked Cells 2" xfId="470"/>
    <cellStyle name="20% - 强调文字颜色 4 2 2" xfId="471"/>
    <cellStyle name="60% - 强调文字颜色 3 6" xfId="472"/>
    <cellStyle name="好_县级公安机关公用经费标准奖励测算方案（定稿） 3_2016年旬月报表(1)" xfId="473"/>
    <cellStyle name="差_2016年融安县债务限额和余额情况表" xfId="474"/>
    <cellStyle name="20% - 强调文字颜色 3 6 2" xfId="475"/>
    <cellStyle name="好_2006年水利统计指标统计表" xfId="476"/>
    <cellStyle name="常规 4 6" xfId="477"/>
    <cellStyle name="好 10" xfId="478"/>
    <cellStyle name="好_2008云南省分县市中小学教职工统计表（教育厅提供） 3_2016年旬月报表(1)" xfId="479"/>
    <cellStyle name="差 5" xfId="480"/>
    <cellStyle name="差_05玉溪 2 2_2016年6旬月报表(1)" xfId="481"/>
    <cellStyle name="好_2009年一般性转移支付标准工资_奖励补助测算7.25 3_2016年6旬月报表(1)" xfId="482"/>
    <cellStyle name="注释 5_社会保险基金预算调整表" xfId="483"/>
    <cellStyle name="好_工程建设管理台帐(7月） 3_2016年6旬月报表(1)" xfId="484"/>
    <cellStyle name="好_2009年一般性转移支付标准工资_奖励补助测算5.22测试 3_2016年6旬月报表(1)" xfId="485"/>
    <cellStyle name="_ET_STYLE_NoName_00__Book1_来宾市2011年下半年BT融资建设项目计划表201108081" xfId="486"/>
    <cellStyle name="强调文字颜色 5 3 2" xfId="487"/>
    <cellStyle name="计算 3 2 2" xfId="488"/>
    <cellStyle name="差_M01-2(州市补助收入) 3" xfId="489"/>
    <cellStyle name="好_地方配套按人均增幅控制8.30xl 3_2016年7旬月报表(1)" xfId="490"/>
    <cellStyle name="差_丽江汇总" xfId="491"/>
    <cellStyle name="好_高中教师人数（教育厅1.6日提供） 3_2016年旬月报表(1)" xfId="492"/>
    <cellStyle name="60% - 强调文字颜色 6 6" xfId="493"/>
    <cellStyle name="60% - Accent4 2" xfId="494"/>
    <cellStyle name="差_2009年一般性转移支付标准工资_地方配套按人均增幅控制8.31（调整结案率后）xl 2 2_2016年旬月报表(1)" xfId="495"/>
    <cellStyle name="差_2006年全省财力计算表（中央、决算） 3" xfId="496"/>
    <cellStyle name="好_云南省2008年中小学教职工情况（教育厅提供20090101加工整理） 2 2" xfId="497"/>
    <cellStyle name="好_11大理" xfId="498"/>
    <cellStyle name="Mon閠aire [0]_!!!GO" xfId="499"/>
    <cellStyle name="差_2009年一般性转移支付标准工资_奖励补助测算5.23新 3_2016年7旬月报表(1)" xfId="500"/>
    <cellStyle name="强调文字颜色 4 2 2 2 2" xfId="501"/>
    <cellStyle name="计算 3 2_社会保险基金预算调整表" xfId="502"/>
    <cellStyle name="差_奖励补助测算7.23 3_2016年旬月报表(1)" xfId="503"/>
    <cellStyle name="60% - 强调文字颜色 5 4" xfId="504"/>
    <cellStyle name="差_2009年一般性转移支付标准工资_~4190974 3_2016年7旬月报表(1)" xfId="505"/>
    <cellStyle name="差_奖励补助测算5.23新 3" xfId="506"/>
    <cellStyle name="好_地方配套按人均增幅控制8.31（调整结案率后）xl 3" xfId="507"/>
    <cellStyle name="差_Book2 2" xfId="508"/>
    <cellStyle name="60% - 强调文字颜色 1 2_(融安县）2017年政府新增一般债券资金安排使用表" xfId="509"/>
    <cellStyle name="链接单元格 4 2" xfId="510"/>
    <cellStyle name="好_M01-2(州市补助收入) 3_2016年旬月报表(1)" xfId="511"/>
    <cellStyle name="检查单元格 3" xfId="512"/>
    <cellStyle name="差_~4190974 3" xfId="513"/>
    <cellStyle name="差_基础数据分析 2 2_2016年6旬月报表(1)" xfId="514"/>
    <cellStyle name="好_2011.7 2_2016年旬月报表(1)" xfId="515"/>
    <cellStyle name="输入 10_社会保险基金预算调整表" xfId="516"/>
    <cellStyle name="差_~5676413 2" xfId="517"/>
    <cellStyle name="差_三季度－表二 2" xfId="518"/>
    <cellStyle name="好_Book2 3_2016年旬月报表(1)" xfId="519"/>
    <cellStyle name="20% - 强调文字颜色 4 7" xfId="520"/>
    <cellStyle name="百分比 2 3 2" xfId="521"/>
    <cellStyle name="常规 2_(融安县）2017年政府新增一般债券资金安排使用表" xfId="522"/>
    <cellStyle name="好 4 2" xfId="523"/>
    <cellStyle name="好_财政支出对上级的依赖程度" xfId="524"/>
    <cellStyle name="Bad" xfId="525"/>
    <cellStyle name="60% - 强调文字颜色 2 3 2 2" xfId="526"/>
    <cellStyle name="差_1110洱源县 3_2016年旬月报表(1)" xfId="527"/>
    <cellStyle name="好_不用软件计算9.1不考虑经费管理评价xl 3_2016年7旬月报表(1)" xfId="528"/>
    <cellStyle name="Comma_!!!GO" xfId="529"/>
    <cellStyle name="差_2009年一般性转移支付标准工资_不用软件计算9.1不考虑经费管理评价xl 2" xfId="530"/>
    <cellStyle name="好_三季度－表二 2" xfId="531"/>
    <cellStyle name="好_财政供养人员 2 2_2016年旬月报表(1)" xfId="532"/>
    <cellStyle name="好_2009年一般性转移支付标准工资_不用软件计算9.1不考虑经费管理评价xl 2 2_2016年6旬月报表(1)" xfId="533"/>
    <cellStyle name="好_2007年政法部门业务指标 3_2016年6旬月报表(1)" xfId="534"/>
    <cellStyle name="好_奖励补助测算7.25 4_2016年7旬月报表(1)" xfId="535"/>
    <cellStyle name="输入 4_社会保险基金预算调整表" xfId="536"/>
    <cellStyle name="好_义务教育阶段教职工人数（教育厅提供最终） 2" xfId="537"/>
    <cellStyle name="差_2008年县级公安保障标准落实奖励经费分配测算" xfId="538"/>
    <cellStyle name="好_第一部分：综合全 2" xfId="539"/>
    <cellStyle name="好_2006年水利统计指标统计表 3" xfId="540"/>
    <cellStyle name="汇总 4" xfId="541"/>
    <cellStyle name="好_2009年一般性转移支付标准工资_奖励补助测算7.25 (version 1) (version 1) 3_2016年旬月报表(1)" xfId="542"/>
    <cellStyle name="60% - 强调文字颜色 2 11" xfId="543"/>
    <cellStyle name="差_2009年一般性转移支付标准工资_奖励补助测算5.24冯铸 3" xfId="544"/>
    <cellStyle name="强调文字颜色 5 2 3" xfId="545"/>
    <cellStyle name="编号" xfId="546"/>
    <cellStyle name="差_~5676413 2 2" xfId="547"/>
    <cellStyle name="差_三季度－表二 2 2_2016年旬月报表(1)" xfId="548"/>
    <cellStyle name="好_05玉溪 3_2016年7旬月报表(1)" xfId="549"/>
    <cellStyle name="好_融资完成情况统计表" xfId="550"/>
    <cellStyle name="好_奖励补助测算5.22测试 2" xfId="551"/>
    <cellStyle name="60% - 强调文字颜色 1 2 2 3" xfId="552"/>
    <cellStyle name="20% - 强调文字颜色 2" xfId="553"/>
    <cellStyle name="好_2009年一般性转移支付标准工资_地方配套按人均增幅控制8.30一般预算平均增幅、人均可用财力平均增幅两次控制、社会治安系数调整、案件数调整xl 2 2_2016年旬月报表(1)" xfId="554"/>
    <cellStyle name="解释性文本 3 2" xfId="555"/>
    <cellStyle name="好_奖励补助测算7.25 5_2016年7旬月报表(1)" xfId="556"/>
    <cellStyle name="40% - 强调文字颜色 3 6 2" xfId="557"/>
    <cellStyle name="60% - Accent6" xfId="558"/>
    <cellStyle name="差_5334_2006年迪庆县级财政报表附表 2 2_2016年7旬月报表(1)" xfId="559"/>
    <cellStyle name="Accent6 - 60%" xfId="560"/>
    <cellStyle name="差_2007年检察院案件数 2 2" xfId="561"/>
    <cellStyle name="好_00省级(打印) 2 2_2016年7旬月报表(1)" xfId="562"/>
    <cellStyle name="差_530623_2006年县级财政报表附表 2" xfId="563"/>
    <cellStyle name="解释性文本 2 3" xfId="564"/>
    <cellStyle name="40% - 强调文字颜色 6 5" xfId="565"/>
    <cellStyle name="Moneda [0]_96 Risk" xfId="566"/>
    <cellStyle name="汇总 8 2" xfId="567"/>
    <cellStyle name="常规 3 5 2" xfId="568"/>
    <cellStyle name="_ET_STYLE_NoName_00__Book1_1" xfId="569"/>
    <cellStyle name="差_融资完成情况统计表 2 2_2016年6旬月报表(1)" xfId="570"/>
    <cellStyle name="强调文字颜色 1 3 3" xfId="571"/>
    <cellStyle name="汇总 10" xfId="572"/>
    <cellStyle name="Accent3 4" xfId="573"/>
    <cellStyle name="好_2009年一般性转移支付标准工资_~5676413 3_2016年旬月报表(1)" xfId="574"/>
    <cellStyle name="好_~5676413 3_2016年6旬月报表(1)" xfId="575"/>
    <cellStyle name="20% - 强调文字颜色 1 7" xfId="576"/>
    <cellStyle name="强调文字颜色 2 10 2" xfId="577"/>
    <cellStyle name="好_2009年一般性转移支付标准工资_奖励补助测算7.23 3" xfId="578"/>
    <cellStyle name="好_地方配套按人均增幅控制8.31（调整结案率后）xl 3_2016年7旬月报表(1)" xfId="579"/>
    <cellStyle name="计算 10" xfId="580"/>
    <cellStyle name="常规 2 2 2 2" xfId="581"/>
    <cellStyle name="Accent4 5" xfId="582"/>
    <cellStyle name="差_县级公安机关公用经费标准奖励测算方案（定稿） 2 2_2016年旬月报表(1)" xfId="583"/>
    <cellStyle name="差_2009年一般性转移支付标准工资_奖励补助测算5.22测试 2 2_2016年旬月报表(1)" xfId="584"/>
    <cellStyle name="差 8" xfId="585"/>
    <cellStyle name="强调文字颜色 5 10 2" xfId="586"/>
    <cellStyle name="差_财政供养人员 2" xfId="587"/>
    <cellStyle name="差_5334_2006年迪庆县级财政报表附表 3_2016年旬月报表(1)" xfId="588"/>
    <cellStyle name="差_00省级(打印) 2 2" xfId="589"/>
    <cellStyle name="Heading 3" xfId="590"/>
    <cellStyle name="20% - 强调文字颜色 4 2 3" xfId="591"/>
    <cellStyle name="40% - 强调文字颜色 4 6 2" xfId="592"/>
    <cellStyle name="Accent5 - 60%" xfId="593"/>
    <cellStyle name="差_2、土地面积、人口、粮食产量基本情况 2" xfId="594"/>
    <cellStyle name="好_2009年一般性转移支付标准工资_奖励补助测算7.23 2 2_2016年旬月报表(1)" xfId="595"/>
    <cellStyle name="差_05玉溪 3" xfId="596"/>
    <cellStyle name="40% - 强调文字颜色 3" xfId="597"/>
    <cellStyle name="60% - 强调文字颜色 2 10" xfId="598"/>
    <cellStyle name="差_教育厅提供义务教育及高中教师人数（2009年1月6日） 3" xfId="599"/>
    <cellStyle name="差_2009年一般性转移支付标准工资_奖励补助测算5.24冯铸 2" xfId="600"/>
    <cellStyle name="好_县级基础数据" xfId="601"/>
    <cellStyle name="好_2009年一般性转移支付标准工资_~5676413 2 2_2016年旬月报表(1)" xfId="602"/>
    <cellStyle name="Accent1 - 40% 2 2" xfId="603"/>
    <cellStyle name="好_基础数据分析" xfId="604"/>
    <cellStyle name="强调文字颜色 4 7 2" xfId="605"/>
    <cellStyle name="40% - Accent1" xfId="606"/>
    <cellStyle name="千位分隔[0] 2 2 2" xfId="607"/>
    <cellStyle name="链接单元格 5" xfId="608"/>
    <cellStyle name="差_2009年一般性转移支付标准工资_奖励补助测算5.23新 2" xfId="609"/>
    <cellStyle name="60% - 强调文字颜色 2 6" xfId="610"/>
    <cellStyle name="好_县级公安机关公用经费标准奖励测算方案（定稿） 2 2" xfId="611"/>
    <cellStyle name="计算 10 2" xfId="612"/>
    <cellStyle name="好_2015年财政收支预算1－10表" xfId="613"/>
    <cellStyle name="差_Book2 2 2_2016年7旬月报表(1)" xfId="614"/>
    <cellStyle name="20% - 强调文字颜色 3 4" xfId="615"/>
    <cellStyle name="好_03昭通 3" xfId="616"/>
    <cellStyle name="40% - 强调文字颜色 3 7" xfId="617"/>
    <cellStyle name="好_奖励补助测算7.25 3_2016年7旬月报表(1)" xfId="618"/>
    <cellStyle name="解释性文本 7" xfId="619"/>
    <cellStyle name="Accent5 - 40%" xfId="620"/>
    <cellStyle name="好_奖励补助测算5.24冯铸 2 2_2016年7旬月报表(1)" xfId="621"/>
    <cellStyle name="差_来宾市2011年下半年BT融资建设项目计划表201108081 2 2_2016年7旬月报表(1)" xfId="622"/>
    <cellStyle name="好_2007年人员分部门统计表 2 2" xfId="623"/>
    <cellStyle name="20% - 强调文字颜色 2 2 2 2" xfId="624"/>
    <cellStyle name="差_00省级(定稿) 3" xfId="625"/>
    <cellStyle name="差_第五部分(才淼、饶永宏）" xfId="626"/>
    <cellStyle name="差_11大理 2" xfId="627"/>
    <cellStyle name="好_地方配套按人均增幅控制8.31（调整结案率后）xl 2 2_2016年7旬月报表(1)" xfId="628"/>
    <cellStyle name="好_00省级(打印) 2 2_2016年6旬月报表(1)" xfId="629"/>
    <cellStyle name="Accent1 - 60%" xfId="630"/>
    <cellStyle name="差_三季度－表二 3" xfId="631"/>
    <cellStyle name="Accent4 - 20% 2" xfId="632"/>
    <cellStyle name="Accent1 - 40%" xfId="633"/>
    <cellStyle name="60% - 强调文字颜色 2" xfId="634"/>
    <cellStyle name="差_2006年在职人员情况 3_2016年6旬月报表(1)" xfId="635"/>
    <cellStyle name="常规 2 4" xfId="636"/>
    <cellStyle name="好_2009年一般性转移支付标准工资_奖励补助测算7.25 (version 1) (version 1) 2 2_2016年旬月报表(1)" xfId="637"/>
    <cellStyle name="差_Book1_来宾市2011年下半年BT融资建设项目计划表201108081" xfId="638"/>
    <cellStyle name="差_Book1_3 2 2_2016年7旬月报表(1)" xfId="639"/>
    <cellStyle name="好_2009年一般性转移支付标准工资_地方配套按人均增幅控制8.30一般预算平均增幅、人均可用财力平均增幅两次控制、社会治安系数调整、案件数调整xl 3_2016年7旬月报表(1)" xfId="640"/>
    <cellStyle name="差_(融安县）2017年政府新增一般债券资金安排使用表" xfId="641"/>
    <cellStyle name="好_530623_2006年县级财政报表附表 2 2_2016年7旬月报表(1)" xfId="642"/>
    <cellStyle name="常规 6" xfId="643"/>
    <cellStyle name="好_2009年一般性转移支付标准工资_奖励补助测算5.24冯铸 2 2_2016年6旬月报表(1)" xfId="644"/>
    <cellStyle name="好_1110洱源县 2 2_2016年旬月报表(1)" xfId="645"/>
    <cellStyle name="40% - Accent2 3" xfId="646"/>
    <cellStyle name="60% - 强调文字颜色 3 10" xfId="647"/>
    <cellStyle name="Accent5 2" xfId="648"/>
    <cellStyle name="好_县级公安机关公用经费标准奖励测算方案（定稿） 3" xfId="649"/>
    <cellStyle name="注释 2_社会保险基金预算调整表" xfId="650"/>
    <cellStyle name="好_地方配套按人均增幅控制8.30一般预算平均增幅、人均可用财力平均增幅两次控制、社会治安系数调整、案件数调整xl 3" xfId="651"/>
    <cellStyle name="差_云南农村义务教育统计表 3" xfId="652"/>
    <cellStyle name="好_~4190974 2" xfId="653"/>
    <cellStyle name="输入 2 2 2" xfId="654"/>
    <cellStyle name="Heading 1 2" xfId="655"/>
    <cellStyle name="差_地方配套按人均增幅控制8.30一般预算平均增幅、人均可用财力平均增幅两次控制、社会治安系数调整、案件数调整xl 2 2_2016年旬月报表(1)" xfId="656"/>
    <cellStyle name="好_0502通海县" xfId="657"/>
    <cellStyle name="20% - Accent3" xfId="658"/>
    <cellStyle name="强调文字颜色 5 6" xfId="659"/>
    <cellStyle name="强调文字颜色 4 2 2 2" xfId="660"/>
    <cellStyle name="差_~4190974 2 2" xfId="661"/>
    <cellStyle name="Accent4 3" xfId="662"/>
    <cellStyle name="Accent6" xfId="663"/>
    <cellStyle name="20% - 强调文字颜色 5 9" xfId="664"/>
    <cellStyle name="差_530629_2006年县级财政报表附表 2 2_2016年7旬月报表(1)" xfId="665"/>
    <cellStyle name="输出 8_社会保险基金预算调整表" xfId="666"/>
    <cellStyle name="60% - 强调文字颜色 1 2" xfId="667"/>
    <cellStyle name="常规 2 3 2" xfId="668"/>
    <cellStyle name="Explanatory Text 2" xfId="669"/>
    <cellStyle name="差_教育厅提供义务教育及高中教师人数（2009年1月6日） 2 2_2016年旬月报表(1)" xfId="670"/>
    <cellStyle name="好_第五部分(才淼、饶永宏） 2 2_2016年6旬月报表(1)" xfId="671"/>
    <cellStyle name="强调 2 2" xfId="672"/>
    <cellStyle name="差_2、土地面积、人口、粮食产量基本情况 3_2016年6旬月报表(1)" xfId="673"/>
    <cellStyle name="汇总 2" xfId="674"/>
    <cellStyle name="好_来宾市2011年下半年BT融资建设项目计划表201108081 3_2016年旬月报表(1)" xfId="675"/>
    <cellStyle name="强调文字颜色 5 5 2" xfId="676"/>
    <cellStyle name="霓付_ +Foil &amp; -FOIL &amp; PAPER" xfId="677"/>
    <cellStyle name="好_高中教师人数（教育厅1.6日提供）" xfId="678"/>
    <cellStyle name="20% - 强调文字颜色 2 2_(融安县）2017年政府新增一般债券资金安排使用表" xfId="679"/>
    <cellStyle name="常规 3 9" xfId="680"/>
    <cellStyle name="常规 4 5" xfId="681"/>
    <cellStyle name="差_卫生部门 3" xfId="682"/>
    <cellStyle name="好_地方配套按人均增幅控制8.30一般预算平均增幅、人均可用财力平均增幅两次控制、社会治安系数调整、案件数调整xl 2 2" xfId="683"/>
    <cellStyle name="差_0605石屏县 2 2" xfId="684"/>
    <cellStyle name="检查单元格 8" xfId="685"/>
    <cellStyle name="好_桂投9月报统计局" xfId="686"/>
    <cellStyle name="60% - 强调文字颜色 3 2 2 3" xfId="687"/>
    <cellStyle name="_ET_STYLE_NoName_00__Book1_1_2011.7" xfId="688"/>
    <cellStyle name="差_2007年人员分部门统计表 2 2_2016年旬月报表(1)" xfId="689"/>
    <cellStyle name="Input 2_社会保险基金预算调整表" xfId="690"/>
    <cellStyle name="Check Cell 3" xfId="691"/>
    <cellStyle name="差_Book1_3 2 2" xfId="692"/>
    <cellStyle name="40% - 强调文字颜色 5" xfId="693"/>
    <cellStyle name="40% - 强调文字颜色 5 7 2" xfId="694"/>
    <cellStyle name="60% - Accent1 2" xfId="695"/>
    <cellStyle name="Check Cell 2 2" xfId="696"/>
    <cellStyle name="输入 10 2" xfId="697"/>
    <cellStyle name="标题 3 3" xfId="698"/>
    <cellStyle name="差_2009年一般性转移支付标准工资_~5676413 2 2_2016年旬月报表(1)" xfId="699"/>
    <cellStyle name="差_奖励补助测算5.23新 3_2016年7旬月报表(1)" xfId="700"/>
    <cellStyle name="好_2009年一般性转移支付标准工资_地方配套按人均增幅控制8.30一般预算平均增幅、人均可用财力平均增幅两次控制、社会治安系数调整、案件数调整xl 3" xfId="701"/>
    <cellStyle name="好_卫生部门 2 2_2016年旬月报表(1)" xfId="702"/>
    <cellStyle name="好_业务工作量指标 3_2016年6旬月报表(1)" xfId="703"/>
    <cellStyle name="差_2009年一般性转移支付标准工资_奖励补助测算7.25 (version 1) (version 1)" xfId="704"/>
    <cellStyle name="差_业务工作量指标 2 2" xfId="705"/>
    <cellStyle name="20% - 强调文字颜色 5 3 2 2" xfId="706"/>
    <cellStyle name="Accent4 - 40% 2" xfId="707"/>
    <cellStyle name="好_第五部分(才淼、饶永宏） 2 2_2016年7旬月报表(1)" xfId="708"/>
    <cellStyle name="差_2006年全省财力计算表（中央、决算） 2 2_2016年旬月报表(1)" xfId="709"/>
    <cellStyle name="强调文字颜色 3 4" xfId="710"/>
    <cellStyle name="差_530623_2006年县级财政报表附表 2 2" xfId="711"/>
    <cellStyle name="40% - 强调文字颜色 3 2 2 2" xfId="712"/>
    <cellStyle name="40% - 强调文字颜色 3 5" xfId="713"/>
    <cellStyle name="40% - 强调文字颜色 5 11" xfId="714"/>
    <cellStyle name="好_Book1_1_2011.7 2" xfId="715"/>
    <cellStyle name="常规 7" xfId="716"/>
    <cellStyle name="标题 1 5 2" xfId="717"/>
    <cellStyle name="差_高中教师人数（教育厅1.6日提供） 2 2_2016年旬月报表(1)" xfId="718"/>
    <cellStyle name="差_2009年一般性转移支付标准工资_奖励补助测算5.22测试 2 2_2016年7旬月报表(1)" xfId="719"/>
    <cellStyle name="差_2006年在职人员情况" xfId="720"/>
    <cellStyle name="差_5334_2006年迪庆县级财政报表附表 2" xfId="721"/>
    <cellStyle name="常规 3 3" xfId="722"/>
    <cellStyle name="好_2009年一般性转移支付标准工资_地方配套按人均增幅控制8.30一般预算平均增幅、人均可用财力平均增幅两次控制、社会治安系数调整、案件数调整xl 2 2_2016年7旬月报表(1)" xfId="723"/>
    <cellStyle name="好 8 2" xfId="724"/>
    <cellStyle name="Neutral 2 2" xfId="725"/>
    <cellStyle name="好_2009年一般性转移支付标准工资_地方配套按人均增幅控制8.31（调整结案率后）xl 3_2016年旬月报表(1)" xfId="726"/>
    <cellStyle name="Warning Text" xfId="727"/>
    <cellStyle name="Note_社会保险基金预算调整表" xfId="728"/>
    <cellStyle name="差_桂投9月报统计局 2" xfId="729"/>
    <cellStyle name="好_M03 3_2016年7旬月报表(1)" xfId="730"/>
    <cellStyle name="常规 4 10" xfId="731"/>
    <cellStyle name="常规 2 8" xfId="732"/>
    <cellStyle name="强调文字颜色 3 4 2" xfId="733"/>
    <cellStyle name="输入 2_(融安县）2017年政府新增一般债券资金安排使用表" xfId="734"/>
    <cellStyle name="好_2009年一般性转移支付标准工资_奖励补助测算7.25 4_2016年7旬月报表(1)" xfId="735"/>
    <cellStyle name="60% - 强调文字颜色 6" xfId="736"/>
    <cellStyle name="差_Book1_2011.7 2 2_2016年7旬月报表(1)" xfId="737"/>
    <cellStyle name="Accent2 4" xfId="738"/>
    <cellStyle name="40% - 强调文字颜色 6 2 2 2" xfId="739"/>
    <cellStyle name="差_2009年一般性转移支付标准工资_奖励补助测算7.25 (version 1) (version 1) 3_2016年旬月报表(1)" xfId="740"/>
    <cellStyle name="Accent2 - 20% 2" xfId="741"/>
    <cellStyle name="20% - 强调文字颜色 1 2 3" xfId="742"/>
    <cellStyle name="差_下半年禁吸戒毒经费1000万元 3_2016年旬月报表(1)" xfId="743"/>
    <cellStyle name="差_云南省2008年转移支付测算——州市本级考核部分及政策性测算 3" xfId="744"/>
    <cellStyle name="计算" xfId="745"/>
    <cellStyle name="好_2008年县级公安保障标准落实奖励经费分配测算" xfId="746"/>
    <cellStyle name="Warning Text 2" xfId="747"/>
    <cellStyle name="好_义务教育阶段教职工人数（教育厅提供最终）" xfId="748"/>
    <cellStyle name="强调文字颜色 1 2 2" xfId="749"/>
    <cellStyle name="好_卫生部门 3_2016年6旬月报表(1)" xfId="750"/>
    <cellStyle name="差_县级公安机关公用经费标准奖励测算方案（定稿） 3" xfId="751"/>
    <cellStyle name="Comma [0]" xfId="752"/>
    <cellStyle name="警告文本 4" xfId="753"/>
    <cellStyle name="40% - 强调文字颜色 2 9 2" xfId="754"/>
    <cellStyle name="强调文字颜色 6 6 2" xfId="755"/>
    <cellStyle name="comma zerodec" xfId="756"/>
    <cellStyle name="标题 3 7" xfId="757"/>
    <cellStyle name="差_0502通海县 2 2_2016年旬月报表(1)" xfId="758"/>
    <cellStyle name="好_奖励补助测算5.23新 2 2_2016年6旬月报表(1)" xfId="759"/>
    <cellStyle name="60% - 强调文字颜色 2 2 2 2 2" xfId="760"/>
    <cellStyle name="60% - 强调文字颜色 1 3 3" xfId="761"/>
    <cellStyle name="好 9 2" xfId="762"/>
    <cellStyle name="差_工程建设管理台帐(7月） 2 2_2016年7旬月报表(1)" xfId="763"/>
    <cellStyle name="强调文字颜色 4 2 2" xfId="764"/>
    <cellStyle name="好_2009年一般性转移支付标准工资_奖励补助测算5.24冯铸 2 2" xfId="765"/>
    <cellStyle name="60% - Accent5 2" xfId="766"/>
    <cellStyle name="好_业务工作量指标 2 2_2016年旬月报表(1)" xfId="767"/>
    <cellStyle name="差_2009年一般性转移支付标准工资_地方配套按人均增幅控制8.30一般预算平均增幅、人均可用财力平均增幅两次控制、社会治安系数调整、案件数调整xl 2 2_2016年旬月报表(1)" xfId="768"/>
    <cellStyle name="霓付 [0]_ +Foil &amp; -FOIL &amp; PAPER" xfId="769"/>
    <cellStyle name="差_15年预算总表(3.5）" xfId="770"/>
    <cellStyle name="40% - Accent5 3" xfId="771"/>
    <cellStyle name="差_2009年一般性转移支付标准工资_地方配套按人均增幅控制8.31（调整结案率后）xl 2 2_2016年7旬月报表(1)" xfId="772"/>
    <cellStyle name="好_5334_2006年迪庆县级财政报表附表 2 2_2016年7旬月报表(1)" xfId="773"/>
    <cellStyle name="差_2009年一般性转移支付标准工资 2 2" xfId="774"/>
    <cellStyle name="60% - 强调文字颜色 1 10" xfId="775"/>
    <cellStyle name="差_地方配套按人均增幅控制8.30一般预算平均增幅、人均可用财力平均增幅两次控制、社会治安系数调整、案件数调整xl 2" xfId="776"/>
    <cellStyle name="输出 2 2 2 2" xfId="777"/>
    <cellStyle name="强调文字颜色 4 10 2" xfId="778"/>
    <cellStyle name="20% - 强调文字颜色 2 3" xfId="779"/>
    <cellStyle name="好_2009年一般性转移支付标准工资_地方配套按人均增幅控制8.30xl 3" xfId="780"/>
    <cellStyle name="好_2006年在职人员情况 3" xfId="781"/>
    <cellStyle name="好_2009年一般性转移支付标准工资_~5676413 2 2_2016年7旬月报表(1)" xfId="782"/>
    <cellStyle name="差_2007年政法部门业务指标 3_2016年旬月报表(1)" xfId="783"/>
    <cellStyle name="解释性文本 5" xfId="784"/>
    <cellStyle name="好_2009年一般性转移支付标准工资_奖励补助测算7.23 2" xfId="785"/>
    <cellStyle name="强调文字颜色 4" xfId="786"/>
    <cellStyle name="好_桂投9月报统计局 2 2" xfId="787"/>
    <cellStyle name="差_1110洱源县 2 2_2016年6旬月报表(1)" xfId="788"/>
    <cellStyle name="Accent1 - 40% 3" xfId="789"/>
    <cellStyle name="警告文本 2 3" xfId="790"/>
    <cellStyle name="输入 5" xfId="791"/>
    <cellStyle name="好_~4190974 3_2016年7旬月报表(1)" xfId="792"/>
    <cellStyle name="输入 7_社会保险基金预算调整表" xfId="793"/>
    <cellStyle name="差_2006年基础数据 3" xfId="794"/>
    <cellStyle name="数量" xfId="795"/>
    <cellStyle name="好_第五部分(才淼、饶永宏） 2 2" xfId="796"/>
    <cellStyle name="好_地方配套按人均增幅控制8.30xl 2" xfId="797"/>
    <cellStyle name="Input [yellow] 2" xfId="798"/>
    <cellStyle name="no dec" xfId="799"/>
    <cellStyle name="差_2008云南省分县市中小学教职工统计表（教育厅提供） 2 2_2016年旬月报表(1)" xfId="800"/>
    <cellStyle name="好_奖励补助测算5.23新 2 2_2016年旬月报表(1)" xfId="801"/>
    <cellStyle name="强调文字颜色 5 11" xfId="802"/>
    <cellStyle name="差_奖励补助测算5.22测试 2 2_2016年6旬月报表(1)" xfId="803"/>
    <cellStyle name="差_2009年一般性转移支付标准工资_奖励补助测算7.25 5_2016年6旬月报表(1)" xfId="804"/>
    <cellStyle name="标题 2 2" xfId="805"/>
    <cellStyle name="40% - 强调文字颜色 6 9 2" xfId="806"/>
    <cellStyle name="好_2006年基础数据 3_2016年旬月报表(1)" xfId="807"/>
    <cellStyle name="好_云南农村义务教育统计表 2 2_2016年6旬月报表(1)" xfId="808"/>
    <cellStyle name="Accent1 - 20% 2 2" xfId="809"/>
    <cellStyle name="差_云南省2008年中小学教师人数统计表" xfId="810"/>
    <cellStyle name="常规 3 2 3" xfId="811"/>
    <cellStyle name="40% - 强调文字颜色 6 9" xfId="812"/>
    <cellStyle name="好_2006年基础数据 2" xfId="813"/>
    <cellStyle name="_ET_STYLE_NoName_00__Book1_1_Book1" xfId="814"/>
    <cellStyle name="汇总 7_社会保险基金预算调整表" xfId="815"/>
    <cellStyle name="计算 3" xfId="816"/>
    <cellStyle name="强调文字颜色 1 7 2" xfId="817"/>
    <cellStyle name="适中 5 2" xfId="818"/>
    <cellStyle name="检查单元格 10_社会保险基金预算调整表" xfId="819"/>
    <cellStyle name="好_教师绩效工资测算表（离退休按各地上报数测算）2009年1月1日" xfId="820"/>
    <cellStyle name="差_2009年一般性转移支付标准工资_奖励补助测算7.23 3_2016年7旬月报表(1)" xfId="821"/>
    <cellStyle name="好_三季度－表二 3" xfId="822"/>
    <cellStyle name="差_2009年一般性转移支付标准工资_不用软件计算9.1不考虑经费管理评价xl 3" xfId="823"/>
    <cellStyle name="差_奖励补助测算7.23 2 2_2016年旬月报表(1)" xfId="824"/>
    <cellStyle name="Heading 3 2" xfId="825"/>
    <cellStyle name="常规 2 6 2" xfId="826"/>
    <cellStyle name="40% - 强调文字颜色 2 11" xfId="827"/>
    <cellStyle name="标题 1 5_社会保险基金预算调整表" xfId="828"/>
    <cellStyle name="60% - 强调文字颜色 4 2" xfId="829"/>
    <cellStyle name="差_奖励补助测算5.24冯铸 2 2" xfId="830"/>
    <cellStyle name="计算 2" xfId="831"/>
    <cellStyle name="好_教师绩效工资测算表（离退休按各地上报数测算）2009年1月1日 2" xfId="832"/>
    <cellStyle name="差_~5676413 2 2_2016年旬月报表(1)" xfId="833"/>
    <cellStyle name="差_奖励补助测算7.25 (version 1) (version 1)" xfId="834"/>
    <cellStyle name="差_财政供养人员 2 2_2016年6旬月报表(1)" xfId="835"/>
    <cellStyle name="好_检验表 2" xfId="836"/>
    <cellStyle name="60% - Accent6 2" xfId="837"/>
    <cellStyle name="差_2009年一般性转移支付标准工资_不用软件计算9.1不考虑经费管理评价xl 2 2_2016年7旬月报表(1)" xfId="838"/>
    <cellStyle name="差_2009年一般性转移支付标准工资_地方配套按人均增幅控制8.30xl" xfId="839"/>
    <cellStyle name="好_第五部分(才淼、饶永宏） 3" xfId="840"/>
    <cellStyle name="差_Book1_2 2_2016年旬月报表(1)" xfId="841"/>
    <cellStyle name="标题 3 5" xfId="842"/>
    <cellStyle name="差_2009年一般性转移支付标准工资_奖励补助测算5.22测试 3" xfId="843"/>
    <cellStyle name="差_Book2 2 2" xfId="844"/>
    <cellStyle name="好_地方配套按人均增幅控制8.31（调整结案率后）xl 3_2016年6旬月报表(1)" xfId="845"/>
    <cellStyle name="常规 2 5" xfId="846"/>
    <cellStyle name="好_2008云南省分县市中小学教职工统计表（教育厅提供） 2 2" xfId="847"/>
    <cellStyle name="60% - 强调文字颜色 3" xfId="848"/>
    <cellStyle name="好_2009年一般性转移支付标准工资_~4190974 2 2" xfId="849"/>
    <cellStyle name="差_0605石屏县 2 2_2016年7旬月报表(1)" xfId="850"/>
    <cellStyle name="差_地方配套按人均增幅控制8.31（调整结案率后）xl 3_2016年7旬月报表(1)" xfId="851"/>
    <cellStyle name="检查单元格 9_社会保险基金预算调整表" xfId="852"/>
    <cellStyle name="差_云南农村义务教育统计表 2 2_2016年6旬月报表(1)" xfId="853"/>
    <cellStyle name="差_0605石屏县 3_2016年7旬月报表(1)" xfId="854"/>
    <cellStyle name="好_05玉溪 2 2" xfId="855"/>
    <cellStyle name="40% - Accent6 3" xfId="856"/>
    <cellStyle name="20% - 强调文字颜色 3 9 2" xfId="857"/>
    <cellStyle name="好_地方配套按人均增幅控制8.30一般预算平均增幅、人均可用财力平均增幅两次控制、社会治安系数调整、案件数调整xl 3_2016年6旬月报表(1)" xfId="858"/>
    <cellStyle name="差_第五部分(才淼、饶永宏） 2 2_2016年6旬月报表(1)" xfId="859"/>
    <cellStyle name="好_下半年禁吸戒毒经费1000万元 3_2016年6旬月报表(1)" xfId="860"/>
    <cellStyle name="强调文字颜色 4 6" xfId="861"/>
    <cellStyle name="常规 3 8" xfId="862"/>
    <cellStyle name="差_桂投9月报统计局 3_2016年6旬月报表(1)" xfId="863"/>
    <cellStyle name="20% - 强调文字颜色 6 3 2" xfId="864"/>
    <cellStyle name="40% - 强调文字颜色 1 3 3" xfId="865"/>
    <cellStyle name="60% - Accent3 2" xfId="866"/>
    <cellStyle name="常规 4 2 3" xfId="867"/>
    <cellStyle name="好_M01-2(州市补助收入) 3_2016年6旬月报表(1)" xfId="868"/>
    <cellStyle name="差_汇总-县级财政报表附表 3" xfId="869"/>
    <cellStyle name="差_2009年一般性转移支付标准工资_奖励补助测算5.24冯铸 2 2_2016年旬月报表(1)" xfId="870"/>
    <cellStyle name="好_2006年基础数据 3_2016年6旬月报表(1)" xfId="871"/>
    <cellStyle name="标题 11" xfId="872"/>
    <cellStyle name="差_11大理 3_2016年旬月报表(1)" xfId="873"/>
    <cellStyle name="40% - 强调文字颜色 1 2 2 2" xfId="874"/>
    <cellStyle name="好_03昭通 3_2016年6旬月报表(1)" xfId="875"/>
    <cellStyle name="好_义务教育阶段教职工人数（教育厅提供最终） 3" xfId="876"/>
    <cellStyle name="好_Book1_2011.7" xfId="877"/>
    <cellStyle name="好_2009年一般性转移支付标准工资_不用软件计算9.1不考虑经费管理评价xl 3_2016年旬月报表(1)" xfId="878"/>
    <cellStyle name="差_2009年一般性转移支付标准工资_地方配套按人均增幅控制8.31（调整结案率后）xl 2" xfId="879"/>
    <cellStyle name="PSSpacer 3" xfId="880"/>
    <cellStyle name="好_高中教师人数（教育厅1.6日提供） 2" xfId="881"/>
    <cellStyle name="好_不用软件计算9.1不考虑经费管理评价xl 2 2_2016年7旬月报表(1)" xfId="882"/>
    <cellStyle name="差_~4190974 2 2_2016年7旬月报表(1)" xfId="883"/>
    <cellStyle name="标题 1 4 2" xfId="884"/>
    <cellStyle name="60% - 强调文字颜色 6 2_(融安县）2017年政府新增一般债券资金安排使用表" xfId="885"/>
    <cellStyle name="强调文字颜色 4 4 2" xfId="886"/>
    <cellStyle name="强调文字颜色 3 10 2" xfId="887"/>
    <cellStyle name="差_2、土地面积、人口、粮食产量基本情况 2 2_2016年6旬月报表(1)" xfId="888"/>
    <cellStyle name="好_云南农村义务教育统计表 3_2016年7旬月报表(1)" xfId="889"/>
    <cellStyle name="输入 8" xfId="890"/>
    <cellStyle name="差_0502通海县 3_2016年7旬月报表(1)" xfId="891"/>
    <cellStyle name="差_2009年一般性转移支付标准工资_地方配套按人均增幅控制8.30xl 2 2_2016年7旬月报表(1)" xfId="892"/>
    <cellStyle name="千位分隔[0] 2 2" xfId="893"/>
    <cellStyle name="好_M03 3_2016年旬月报表(1)" xfId="894"/>
    <cellStyle name="40% - 强调文字颜色 2 10" xfId="895"/>
    <cellStyle name="好_奖励补助测算7.25 5_2016年6旬月报表(1)" xfId="896"/>
    <cellStyle name="差_00省级(定稿)" xfId="897"/>
    <cellStyle name="Accent2 2" xfId="898"/>
    <cellStyle name="差_Book1 2" xfId="899"/>
    <cellStyle name="Accent6_公安安全支出补充表5.14" xfId="900"/>
    <cellStyle name="差_5334_2006年迪庆县级财政报表附表 3_2016年7旬月报表(1)" xfId="901"/>
    <cellStyle name="好_2009年一般性转移支付标准工资_奖励补助测算7.25 (version 1) (version 1) 3_2016年6旬月报表(1)" xfId="902"/>
    <cellStyle name="PSInt" xfId="903"/>
    <cellStyle name="60% - 强调文字颜色 2 3" xfId="904"/>
    <cellStyle name="好_00省级(定稿) 3_2016年旬月报表(1)" xfId="905"/>
    <cellStyle name="差_Book1_工程建设管理台帐(7月） 2_2016年6旬月报表(1)" xfId="906"/>
    <cellStyle name="20% - 强调文字颜色 5 7" xfId="907"/>
    <cellStyle name="好_5334_2006年迪庆县级财政报表附表" xfId="908"/>
    <cellStyle name="Accent3 5" xfId="909"/>
    <cellStyle name="好_2009年一般性转移支付标准工资_奖励补助测算7.25 2 2_2016年旬月报表(1)" xfId="910"/>
    <cellStyle name="20% - 强调文字颜色 4 3 2" xfId="911"/>
    <cellStyle name="标题 1 7" xfId="912"/>
    <cellStyle name="差_指标四 3_2016年旬月报表(1)" xfId="913"/>
    <cellStyle name="20% - 强调文字颜色 3 7" xfId="914"/>
    <cellStyle name="40% - 强调文字颜色 5 2_(融安县）2017年政府新增一般债券资金安排使用表" xfId="915"/>
    <cellStyle name="常规 11" xfId="916"/>
    <cellStyle name="20% - 强调文字颜色 3 3 2" xfId="917"/>
    <cellStyle name="好_高中教师人数（教育厅1.6日提供） 3" xfId="918"/>
    <cellStyle name="好_05玉溪 2 2_2016年6旬月报表(1)" xfId="919"/>
    <cellStyle name="好_2、土地面积、人口、粮食产量基本情况 2 2_2016年6旬月报表(1)" xfId="920"/>
    <cellStyle name="60% - 强调文字颜色 5 2 2 2 2" xfId="921"/>
    <cellStyle name="解释性文本 8 2" xfId="922"/>
    <cellStyle name="60% - 强调文字颜色 3 2 2 2" xfId="923"/>
    <cellStyle name="差_2009年一般性转移支付标准工资_奖励补助测算7.25 4_2016年7旬月报表(1)" xfId="924"/>
    <cellStyle name="好_~5676413 2 2_2016年7旬月报表(1)" xfId="925"/>
    <cellStyle name="好_历年教师人数 2" xfId="926"/>
    <cellStyle name="差_义务教育阶段教职工人数（教育厅提供最终） 3_2016年6旬月报表(1)" xfId="927"/>
    <cellStyle name="好_1110洱源县 2 2_2016年6旬月报表(1)" xfId="928"/>
    <cellStyle name="好_指标四 2 2_2016年6旬月报表(1)" xfId="929"/>
    <cellStyle name="60% - Accent4" xfId="930"/>
    <cellStyle name="输出 3 2_社会保险基金预算调整表" xfId="931"/>
    <cellStyle name="_Book1_4 2" xfId="932"/>
    <cellStyle name="Accent4 - 40%" xfId="933"/>
    <cellStyle name="Date" xfId="934"/>
    <cellStyle name="适中 2 2 3" xfId="935"/>
    <cellStyle name="强调 2" xfId="936"/>
    <cellStyle name="差_地方配套按人均增幅控制8.30一般预算平均增幅、人均可用财力平均增幅两次控制、社会治安系数调整、案件数调整xl 2 2" xfId="937"/>
    <cellStyle name="好_2009年一般性转移支付标准工资_地方配套按人均增幅控制8.31（调整结案率后）xl" xfId="938"/>
    <cellStyle name="差_县级公安机关公用经费标准奖励测算方案（定稿） 2 2" xfId="939"/>
    <cellStyle name="标题 2 3 2" xfId="940"/>
    <cellStyle name="差_05玉溪" xfId="941"/>
    <cellStyle name="差_530623_2006年县级财政报表附表 2 2_2016年旬月报表(1)" xfId="942"/>
    <cellStyle name="千位分隔_2016年财政收支预算1－10表 (1)" xfId="943"/>
    <cellStyle name="烹拳_ +Foil &amp; -FOIL &amp; PAPER" xfId="944"/>
    <cellStyle name="40% - 强调文字颜色 2" xfId="945"/>
    <cellStyle name="差_卫生部门 2 2_2016年7旬月报表(1)" xfId="946"/>
    <cellStyle name="60% - 强调文字颜色 5 11" xfId="947"/>
    <cellStyle name="20% - 强调文字颜色 2 9 2" xfId="948"/>
    <cellStyle name="适中 2 2 2 2" xfId="949"/>
    <cellStyle name="好_Book2 2 2_2016年6旬月报表(1)" xfId="950"/>
    <cellStyle name="强调文字颜色 4 5 2" xfId="951"/>
    <cellStyle name="好_2009年一般性转移支付标准工资_奖励补助测算7.25 3" xfId="952"/>
    <cellStyle name="强调文字颜色 4 3 2" xfId="953"/>
    <cellStyle name="计算 2 2 2" xfId="954"/>
    <cellStyle name="好_云南农村义务教育统计表 3_2016年6旬月报表(1)" xfId="955"/>
    <cellStyle name="差_丽江汇总 2" xfId="956"/>
    <cellStyle name="Accent5 - 60% 3" xfId="957"/>
    <cellStyle name="gcd" xfId="958"/>
    <cellStyle name="差_2009年一般性转移支付标准工资_奖励补助测算5.22测试 3_2016年6旬月报表(1)" xfId="959"/>
    <cellStyle name="差_云南省2008年中小学教职工情况（教育厅提供20090101加工整理） 2 2_2016年7旬月报表(1)" xfId="960"/>
    <cellStyle name="常规 2 2_（融安）2017年财政收支预算1－10表 (1.13)" xfId="961"/>
    <cellStyle name="好_基础数据分析 3_2016年旬月报表(1)" xfId="962"/>
    <cellStyle name="后继超级链接" xfId="963"/>
    <cellStyle name="差_2009年一般性转移支付标准工资" xfId="964"/>
    <cellStyle name="强调文字颜色 4 8 2" xfId="965"/>
    <cellStyle name="40% - 强调文字颜色 1 2 2 3" xfId="966"/>
    <cellStyle name="20% - 强调文字颜色 5 8" xfId="967"/>
    <cellStyle name="差_桂投9月报统计局 2 2_2016年6旬月报表(1)" xfId="968"/>
    <cellStyle name="差_1110洱源县 2 2_2016年7旬月报表(1)" xfId="969"/>
    <cellStyle name="Currency1" xfId="970"/>
    <cellStyle name="Accent3 - 20% 2" xfId="971"/>
    <cellStyle name="强调文字颜色 5 3 3" xfId="972"/>
    <cellStyle name="差_不用软件计算9.1不考虑经费管理评价xl 3_2016年7旬月报表(1)" xfId="973"/>
    <cellStyle name="好_Book1_1_来宾市2011年下半年BT融资建设项目计划表201108081 3_2016年旬月报表(1)" xfId="974"/>
    <cellStyle name="60% - 强调文字颜色 1 7 2" xfId="975"/>
    <cellStyle name="输出 4 2" xfId="976"/>
    <cellStyle name="20% - 强调文字颜色 1 2 2 3" xfId="977"/>
    <cellStyle name="好_下半年禁吸戒毒经费1000万元 2" xfId="978"/>
    <cellStyle name="好_卫生部门 3" xfId="979"/>
    <cellStyle name="差_2009年一般性转移支付标准工资 3_2016年旬月报表(1)" xfId="980"/>
    <cellStyle name="20% - 强调文字颜色 3 2 3" xfId="981"/>
    <cellStyle name="差_2008云南省分县市中小学教职工统计表（教育厅提供） 3_2016年6旬月报表(1)" xfId="982"/>
    <cellStyle name="40% - 强调文字颜色 3 3 2 2" xfId="983"/>
    <cellStyle name="强调文字颜色 1" xfId="984"/>
    <cellStyle name="强调文字颜色 6 2 2 2" xfId="985"/>
    <cellStyle name="强调文字颜色 1 3" xfId="986"/>
    <cellStyle name="差_2009年一般性转移支付标准工资_奖励补助测算5.22测试 2 2_2016年6旬月报表(1)" xfId="987"/>
    <cellStyle name="标题 1 2 3" xfId="988"/>
    <cellStyle name="链接单元格 6" xfId="989"/>
    <cellStyle name="60% - 强调文字颜色 2 6 2" xfId="990"/>
    <cellStyle name="40% - 强调文字颜色 2 3 2 2" xfId="991"/>
    <cellStyle name="好_(融安县）2017年政府新增一般债券资金安排使用表" xfId="992"/>
    <cellStyle name="适中" xfId="993"/>
    <cellStyle name="20% - 强调文字颜色 1 7 2" xfId="994"/>
    <cellStyle name="输入 5 2" xfId="995"/>
    <cellStyle name="好_2009年一般性转移支付标准工资_~5676413 2 2" xfId="996"/>
    <cellStyle name="20% - 强调文字颜色 5 5 2" xfId="997"/>
    <cellStyle name="好_M03 3_2016年6旬月报表(1)" xfId="998"/>
    <cellStyle name="常规 4 4 2" xfId="999"/>
    <cellStyle name="差_卫生部门 2 2" xfId="1000"/>
    <cellStyle name="好_汇总-县级财政报表附表 3" xfId="1001"/>
    <cellStyle name="差_5334_2006年迪庆县级财政报表附表 3_2016年6旬月报表(1)" xfId="1002"/>
    <cellStyle name="20% - 强调文字颜色 3 9" xfId="1003"/>
    <cellStyle name="标题 7 2" xfId="1004"/>
    <cellStyle name="差_2006年水利统计指标统计表 3_2016年6旬月报表(1)" xfId="1005"/>
    <cellStyle name="好_1110洱源县 3_2016年旬月报表(1)" xfId="1006"/>
    <cellStyle name="Input Cells" xfId="1007"/>
    <cellStyle name="差_0605石屏县" xfId="1008"/>
    <cellStyle name="60% - 强调文字颜色 4 7 2" xfId="1009"/>
    <cellStyle name="Accent3 - 60% 2 2" xfId="1010"/>
    <cellStyle name="差_奖励补助测算7.25 (version 1) (version 1) 3" xfId="1011"/>
    <cellStyle name="60% - 强调文字颜色 5 3" xfId="1012"/>
    <cellStyle name="强调文字颜色 1 2 3" xfId="1013"/>
    <cellStyle name="差_教育厅提供义务教育及高中教师人数（2009年1月6日） 3_2016年7旬月报表(1)" xfId="1014"/>
    <cellStyle name="输入 2" xfId="1015"/>
    <cellStyle name="好_丽江汇总 2" xfId="1016"/>
    <cellStyle name="百分比 2 3" xfId="1017"/>
    <cellStyle name="差_地方配套按人均增幅控制8.31（调整结案率后）xl 2 2_2016年7旬月报表(1)" xfId="1018"/>
    <cellStyle name="Output 2" xfId="1019"/>
    <cellStyle name="60% - 强调文字颜色 6 7" xfId="1020"/>
    <cellStyle name="好_00省级(打印)" xfId="1021"/>
    <cellStyle name="20% - 强调文字颜色 4 9" xfId="1022"/>
    <cellStyle name="常规 3 8 2" xfId="1023"/>
    <cellStyle name="好_2007年人员分部门统计表 3" xfId="1024"/>
    <cellStyle name="好_2007年人员分部门统计表 2 2_2016年7旬月报表(1)" xfId="1025"/>
    <cellStyle name="差_业务工作量指标" xfId="1026"/>
    <cellStyle name="20% - 强调文字颜色 5 3" xfId="1027"/>
    <cellStyle name="计算 2 2_社会保险基金预算调整表" xfId="1028"/>
    <cellStyle name="Accent6 4" xfId="1029"/>
    <cellStyle name="20% - Accent3 2" xfId="1030"/>
    <cellStyle name="差_2007年检察院案件数 3" xfId="1031"/>
    <cellStyle name="Accent3 3" xfId="1032"/>
    <cellStyle name="好_Book1_3 2 2_2016年旬月报表(1)" xfId="1033"/>
    <cellStyle name="差_地方配套按人均增幅控制8.31（调整结案率后）xl 2 2_2016年旬月报表(1)" xfId="1034"/>
    <cellStyle name="好_融资完成情况统计表 3_2016年6旬月报表(1)" xfId="1035"/>
    <cellStyle name="Moneda_96 Risk" xfId="1036"/>
    <cellStyle name="40% - 强调文字颜色 6 2 3" xfId="1037"/>
    <cellStyle name="Percent [2] 2" xfId="1038"/>
    <cellStyle name="好_奖励补助测算7.25 2 2_2016年7旬月报表(1)" xfId="1039"/>
    <cellStyle name="40% - 强调文字颜色 4 2 2 3" xfId="1040"/>
    <cellStyle name="_ET_STYLE_NoName_00__工程建设管理台帐(7月）" xfId="1041"/>
    <cellStyle name="20% - 强调文字颜色 6 2" xfId="1042"/>
    <cellStyle name="差_2009年一般性转移支付标准工资_地方配套按人均增幅控制8.30xl 2 2" xfId="1043"/>
    <cellStyle name="差_业务工作量指标 2" xfId="1044"/>
    <cellStyle name="Norma,_laroux_4_营业在建 (2)_E21" xfId="1045"/>
    <cellStyle name="差_2009年一般性转移支付标准工资_奖励补助测算7.25 (version 1) (version 1) 2 2_2016年6旬月报表(1)" xfId="1046"/>
    <cellStyle name="40% - 强调文字颜色 5 9 2" xfId="1047"/>
    <cellStyle name="差_奖励补助测算5.24冯铸 3" xfId="1048"/>
    <cellStyle name="20% - 强调文字颜色 5 3 2" xfId="1049"/>
    <cellStyle name="差_奖励补助测算7.23 2 2_2016年7旬月报表(1)" xfId="1050"/>
    <cellStyle name="20% - 强调文字颜色 5 10 2" xfId="1051"/>
    <cellStyle name="强调文字颜色 5 3" xfId="1052"/>
    <cellStyle name="计算 3 2" xfId="1053"/>
    <cellStyle name="20% - 强调文字颜色 4 2 2 2" xfId="1054"/>
    <cellStyle name="标题 3 7 2" xfId="1055"/>
    <cellStyle name="Explanatory Text" xfId="1056"/>
    <cellStyle name="输出 2 3" xfId="1057"/>
    <cellStyle name="Dollar (zero dec)" xfId="1058"/>
    <cellStyle name="分级显示列_1_Book1" xfId="1059"/>
    <cellStyle name="强调文字颜色 5 10" xfId="1060"/>
    <cellStyle name="差_云南农村义务教育统计表 3_2016年旬月报表(1)" xfId="1061"/>
    <cellStyle name="差_0502通海县 3_2016年6旬月报表(1)" xfId="1062"/>
    <cellStyle name="差_地方配套按人均增幅控制8.31（调整结案率后）xl 2" xfId="1063"/>
    <cellStyle name="输入 7 2" xfId="1064"/>
    <cellStyle name="好_义务教育阶段教职工人数（教育厅提供最终） 3_2016年7旬月报表(1)" xfId="1065"/>
    <cellStyle name="20% - 强调文字颜色 1 9 2" xfId="1066"/>
    <cellStyle name="链接单元格 5 2" xfId="1067"/>
    <cellStyle name="Accent6 - 60% 3" xfId="1068"/>
    <cellStyle name="差_00省级(打印) 3_2016年6旬月报表(1)" xfId="1069"/>
    <cellStyle name="差_530629_2006年县级财政报表附表 3_2016年旬月报表(1)" xfId="1070"/>
    <cellStyle name="好_Book1_来宾市2011年下半年BT融资建设项目计划表201108081 2_2016年7旬月报表(1)" xfId="1071"/>
    <cellStyle name="差_03昭通 2 2" xfId="1072"/>
    <cellStyle name="_ET_STYLE_NoName_00__附件1：基数核对表" xfId="1073"/>
    <cellStyle name="差_2009年一般性转移支付标准工资_奖励补助测算5.24冯铸" xfId="1074"/>
    <cellStyle name="千位分隔 3" xfId="1075"/>
    <cellStyle name="标题 2 6" xfId="1076"/>
    <cellStyle name="好_地方配套按人均增幅控制8.30xl 3" xfId="1077"/>
    <cellStyle name="强调文字颜色 1 10" xfId="1078"/>
    <cellStyle name="Accent2 3" xfId="1079"/>
    <cellStyle name="통화_BOILER-CO1" xfId="1080"/>
    <cellStyle name="Input Cells 2" xfId="1081"/>
    <cellStyle name="标题 4 2 2" xfId="1082"/>
    <cellStyle name="计算 7 2" xfId="1083"/>
    <cellStyle name="标题 12 2" xfId="1084"/>
    <cellStyle name="好_地方配套按人均增幅控制8.30一般预算平均增幅、人均可用财力平均增幅两次控制、社会治安系数调整、案件数调整xl 2 2_2016年7旬月报表(1)" xfId="1085"/>
    <cellStyle name="40% - 强调文字颜色 6 3 2 2" xfId="1086"/>
    <cellStyle name="标题 2 2_(融安县）2017年政府新增一般债券资金安排使用表" xfId="1087"/>
    <cellStyle name="Accent5 - 20% 2 2" xfId="1088"/>
    <cellStyle name="40% - 强调文字颜色 4 2 2 2 2" xfId="1089"/>
    <cellStyle name="强调文字颜色 4 2_(融安县）2017年政府新增一般债券资金安排使用表" xfId="1090"/>
    <cellStyle name="好_第五部分(才淼、饶永宏） 3_2016年7旬月报表(1)" xfId="1091"/>
    <cellStyle name="Accent1 - 60% 3" xfId="1092"/>
    <cellStyle name="Accent4 - 60% 2 2" xfId="1093"/>
    <cellStyle name="20% - 强调文字颜色 2 6 2" xfId="1094"/>
    <cellStyle name="好_奖励补助测算5.24冯铸 2 2" xfId="1095"/>
    <cellStyle name="好_下半年禁吸戒毒经费1000万元 3_2016年7旬月报表(1)" xfId="1096"/>
    <cellStyle name="差_第五部分(才淼、饶永宏） 2 2_2016年7旬月报表(1)" xfId="1097"/>
    <cellStyle name="好_2007年检察院案件数 2 2" xfId="1098"/>
    <cellStyle name="20% - 强调文字颜色 3 3" xfId="1099"/>
    <cellStyle name="差_2、土地面积、人口、粮食产量基本情况 3_2016年旬月报表(1)" xfId="1100"/>
    <cellStyle name="40% - 强调文字颜色 2 6" xfId="1101"/>
    <cellStyle name="千分位[0]_ 白土" xfId="1102"/>
    <cellStyle name="好_Book1_融资完成情况统计表" xfId="1103"/>
    <cellStyle name="Good 2 2" xfId="1104"/>
    <cellStyle name="好_云南省2008年转移支付测算——州市本级考核部分及政策性测算 2" xfId="1105"/>
    <cellStyle name="差_奖励补助测算7.25 4_2016年7旬月报表(1)" xfId="1106"/>
    <cellStyle name="好_00省级(定稿)" xfId="1107"/>
    <cellStyle name="标题 1 9" xfId="1108"/>
    <cellStyle name="60% - 强调文字颜色 1 2 2 2" xfId="1109"/>
    <cellStyle name="输出 5" xfId="1110"/>
    <cellStyle name="差_奖励补助测算5.23新 2 2" xfId="1111"/>
    <cellStyle name="60% - 强调文字颜色 1 8" xfId="1112"/>
    <cellStyle name="差_桂投9月报统计局 2 2" xfId="1113"/>
    <cellStyle name="差_530629_2006年县级财政报表附表 3" xfId="1114"/>
    <cellStyle name="好_530629_2006年县级财政报表附表 2 2_2016年旬月报表(1)" xfId="1115"/>
    <cellStyle name="20% - 强调文字颜色 5" xfId="1116"/>
    <cellStyle name="链接单元格 10" xfId="1117"/>
    <cellStyle name="好_业务工作量指标 2 2_2016年7旬月报表(1)" xfId="1118"/>
    <cellStyle name="好_2007年检察院案件数" xfId="1119"/>
    <cellStyle name="强调文字颜色 3 8" xfId="1120"/>
    <cellStyle name="好_2、土地面积、人口、粮食产量基本情况 3" xfId="1121"/>
    <cellStyle name="好_2009年一般性转移支付标准工资_不用软件计算9.1不考虑经费管理评价xl 3" xfId="1122"/>
    <cellStyle name="强调文字颜色 3 9 2" xfId="1123"/>
    <cellStyle name="强调文字颜色 2 3 2 2" xfId="1124"/>
    <cellStyle name="ColLevel_0" xfId="1125"/>
    <cellStyle name="差_~4190974 2" xfId="1126"/>
    <cellStyle name="40% - 强调文字颜色 3 2 2 2 2" xfId="1127"/>
    <cellStyle name="好_0502通海县 3_2016年7旬月报表(1)" xfId="1128"/>
    <cellStyle name="好_2009年一般性转移支付标准工资 2 2" xfId="1129"/>
    <cellStyle name="差_奖励补助测算5.24冯铸 3_2016年6旬月报表(1)" xfId="1130"/>
    <cellStyle name="差_Book1_工程建设管理台帐(7月） 2_2016年旬月报表(1)" xfId="1131"/>
    <cellStyle name="60% - 强调文字颜色 3 3 2 2" xfId="1132"/>
    <cellStyle name="输入 4" xfId="1133"/>
    <cellStyle name="20% - 强调文字颜色 1 6" xfId="1134"/>
    <cellStyle name="差_指标五" xfId="1135"/>
    <cellStyle name="差_云南农村义务教育统计表 2 2" xfId="1136"/>
    <cellStyle name="好_2009年一般性转移支付标准工资_奖励补助测算7.23 2 2_2016年7旬月报表(1)" xfId="1137"/>
    <cellStyle name="Accent6 - 20%" xfId="1138"/>
    <cellStyle name="40% - 强调文字颜色 1" xfId="1139"/>
    <cellStyle name="_ET_STYLE_NoName_00__统计表" xfId="1140"/>
    <cellStyle name="20% - 强调文字颜色 5 11" xfId="1141"/>
    <cellStyle name="好_2009年一般性转移支付标准工资_地方配套按人均增幅控制8.30一般预算平均增幅、人均可用财力平均增幅两次控制、社会治安系数调整、案件数调整xl 2" xfId="1142"/>
    <cellStyle name="Accent2 - 40% 3" xfId="1143"/>
    <cellStyle name="差_不用软件计算9.1不考虑经费管理评价xl 2 2_2016年6旬月报表(1)" xfId="1144"/>
    <cellStyle name="常规 3 4 2" xfId="1145"/>
    <cellStyle name="差_2009年一般性转移支付标准工资_地方配套按人均增幅控制8.30xl 3_2016年6旬月报表(1)" xfId="1146"/>
    <cellStyle name="20% - 强调文字颜色 5 2 2 3" xfId="1147"/>
    <cellStyle name="_ET_STYLE_NoName_00__来宾市2010年BT项目实施情况及2011BT项目计划(1)5.20" xfId="1148"/>
    <cellStyle name="强调文字颜色 6 4 2" xfId="1149"/>
    <cellStyle name="好_云南农村义务教育统计表" xfId="1150"/>
    <cellStyle name="差_0605石屏县 3_2016年6旬月报表(1)" xfId="1151"/>
    <cellStyle name="差_2009年一般性转移支付标准工资_奖励补助测算7.25 2 2_2016年旬月报表(1)" xfId="1152"/>
    <cellStyle name="好_2009年一般性转移支付标准工资_~4190974" xfId="1153"/>
    <cellStyle name="好_奖励补助测算7.25 (version 1) (version 1) 2 2_2016年6旬月报表(1)" xfId="1154"/>
    <cellStyle name="60% - Accent2 2 2" xfId="1155"/>
    <cellStyle name="差_2007年政法部门业务指标" xfId="1156"/>
    <cellStyle name="好_地方配套按人均增幅控制8.30xl 2 2_2016年7旬月报表(1)" xfId="1157"/>
    <cellStyle name="20% - 强调文字颜色 4 2" xfId="1158"/>
    <cellStyle name="Linked Cells" xfId="1159"/>
    <cellStyle name="好_融资完成情况统计表 2" xfId="1160"/>
    <cellStyle name="差_奖励补助测算5.24冯铸 2 2_2016年7旬月报表(1)" xfId="1161"/>
    <cellStyle name="40% - 强调文字颜色 1 4" xfId="1162"/>
    <cellStyle name="好_融资完成情况统计表 3" xfId="1163"/>
    <cellStyle name="好_05玉溪 2 2_2016年7旬月报表(1)" xfId="1164"/>
    <cellStyle name="强调文字颜色 6" xfId="1165"/>
    <cellStyle name="解释性文本" xfId="1166"/>
    <cellStyle name="Accent2" xfId="1167"/>
    <cellStyle name="差_Book1_1_来宾市2011年下半年BT融资建设项目计划表201108081" xfId="1168"/>
    <cellStyle name="差_不用软件计算9.1不考虑经费管理评价xl 2 2_2016年旬月报表(1)" xfId="1169"/>
    <cellStyle name="60% - Accent1 3" xfId="1170"/>
    <cellStyle name="好_2009年一般性转移支付标准工资_~4190974 3_2016年7旬月报表(1)" xfId="1171"/>
    <cellStyle name="差_2006年基础数据 3_2016年7旬月报表(1)" xfId="1172"/>
    <cellStyle name="计算 9" xfId="1173"/>
    <cellStyle name="Bad 3" xfId="1174"/>
    <cellStyle name="检查单元格 3 2" xfId="1175"/>
    <cellStyle name="注释" xfId="1176"/>
    <cellStyle name="60% - 强调文字颜色 2 2 2 2" xfId="1177"/>
    <cellStyle name="好_工程建设管理台帐(7月） 2 2_2016年7旬月报表(1)" xfId="1178"/>
    <cellStyle name="60% - 强调文字颜色 6 2 2 2" xfId="1179"/>
    <cellStyle name="标题 3 2_(融安县）2017年政府新增一般债券资金安排使用表" xfId="1180"/>
    <cellStyle name="20% - 强调文字颜色 1 3 2 2" xfId="1181"/>
    <cellStyle name="差_2007年检察院案件数 3_2016年6旬月报表(1)" xfId="1182"/>
    <cellStyle name="百分比 4" xfId="1183"/>
    <cellStyle name="好_工程建设管理台帐(7月） 3_2016年旬月报表(1)" xfId="1184"/>
    <cellStyle name="适中 8" xfId="1185"/>
    <cellStyle name="20% - 强调文字颜色 2 3 2" xfId="1186"/>
    <cellStyle name="_少计债务情况表" xfId="1187"/>
    <cellStyle name="好_2009年一般性转移支付标准工资_奖励补助测算5.23新 2" xfId="1188"/>
    <cellStyle name="好_2006年在职人员情况 3_2016年6旬月报表(1)" xfId="1189"/>
    <cellStyle name="差_云南省2008年中小学教师人数统计表 2" xfId="1190"/>
    <cellStyle name="计算 6_社会保险基金预算调整表" xfId="1191"/>
    <cellStyle name="差_Book1_Book1 2 2" xfId="1192"/>
    <cellStyle name="好_融资完成情况统计表 2 2_2016年7旬月报表(1)" xfId="1193"/>
    <cellStyle name="60% - Accent3" xfId="1194"/>
    <cellStyle name="20% - 强调文字颜色 6" xfId="1195"/>
    <cellStyle name="强调文字颜色 6 5 2" xfId="1196"/>
    <cellStyle name="标题 3 4_社会保险基金预算调整表" xfId="1197"/>
    <cellStyle name="常规 4 2 2 2" xfId="1198"/>
    <cellStyle name="差_汇总-县级财政报表附表 2 2" xfId="1199"/>
    <cellStyle name="差_Book1_1_来宾市2011年下半年BT融资建设项目计划表201108081 2 2_2016年旬月报表(1)" xfId="1200"/>
    <cellStyle name="强调文字颜色 2 7" xfId="1201"/>
    <cellStyle name="差_~5676413 2 2_2016年6旬月报表(1)" xfId="1202"/>
    <cellStyle name="常规 4 2" xfId="1203"/>
    <cellStyle name="Accent2 - 60% 2 2" xfId="1204"/>
    <cellStyle name="好 3" xfId="1205"/>
    <cellStyle name="标题 1" xfId="1206"/>
    <cellStyle name="60% - 强调文字颜色 6 2 2 2 2" xfId="1207"/>
    <cellStyle name="好_Book1_2011.7 2 2_2016年旬月报表(1)" xfId="1208"/>
    <cellStyle name="40% - 强调文字颜色 6 8" xfId="1209"/>
    <cellStyle name="差_Book1_1_2011.7 2 2_2016年7旬月报表(1)" xfId="1210"/>
    <cellStyle name="好_2009年一般性转移支付标准工资_奖励补助测算5.24冯铸 3_2016年旬月报表(1)" xfId="1211"/>
    <cellStyle name="好_00省级(定稿) 3_2016年7旬月报表(1)" xfId="1212"/>
    <cellStyle name="20% - 强调文字颜色 3" xfId="1213"/>
    <cellStyle name="40% - 强调文字颜色 1 5 2" xfId="1214"/>
    <cellStyle name="好_奖励补助测算5.22测试 3" xfId="1215"/>
    <cellStyle name="好_来宾市2011年下半年BT融资建设项目计划表201108081 2 2_2016年旬月报表(1)" xfId="1216"/>
    <cellStyle name="20% - Accent4" xfId="1217"/>
    <cellStyle name="差_Book1_Book1 3_2016年6旬月报表(1)" xfId="1218"/>
    <cellStyle name="差_Book1_Book1 2 2_2016年7旬月报表(1)" xfId="1219"/>
    <cellStyle name="差 4" xfId="1220"/>
    <cellStyle name="链接单元格 3 2" xfId="1221"/>
    <cellStyle name="差_2008云南省分县市中小学教职工统计表（教育厅提供） 3_2016年7旬月报表(1)" xfId="1222"/>
    <cellStyle name="Accent5 - 40% 2 2" xfId="1223"/>
    <cellStyle name="差_~4190974 3_2016年旬月报表(1)" xfId="1224"/>
    <cellStyle name="好_业务工作量指标 3_2016年旬月报表(1)" xfId="1225"/>
    <cellStyle name="40% - 强调文字颜色 3 2 3" xfId="1226"/>
    <cellStyle name="差_2009年一般性转移支付标准工资 2" xfId="1227"/>
    <cellStyle name="好_2006年基础数据 2 2" xfId="1228"/>
    <cellStyle name="Accent4_公安安全支出补充表5.14" xfId="1229"/>
    <cellStyle name="差_5334_2006年迪庆县级财政报表附表 3" xfId="1230"/>
    <cellStyle name="Grey" xfId="1231"/>
    <cellStyle name="解释性文本 6 2" xfId="1232"/>
    <cellStyle name="差_奖励补助测算5.22测试 2" xfId="1233"/>
    <cellStyle name="标题 3" xfId="1234"/>
    <cellStyle name="强调文字颜色 2 8" xfId="1235"/>
    <cellStyle name="好_0502通海县 3_2016年旬月报表(1)" xfId="1236"/>
    <cellStyle name="差_地方配套按人均增幅控制8.30xl 3_2016年6旬月报表(1)" xfId="1237"/>
    <cellStyle name="20% - Accent3 3" xfId="1238"/>
    <cellStyle name="差_2006年基础数据 2 2_2016年旬月报表(1)" xfId="1239"/>
    <cellStyle name="差_2006年基础数据 2 2_2016年6旬月报表(1)" xfId="1240"/>
    <cellStyle name="好_奖励补助测算7.25" xfId="1241"/>
    <cellStyle name="好_2007年政法部门业务指标 3_2016年7旬月报表(1)" xfId="1242"/>
    <cellStyle name="好_2009年一般性转移支付标准工资_不用软件计算9.1不考虑经费管理评价xl 2 2_2016年7旬月报表(1)" xfId="1243"/>
    <cellStyle name="差 9 2" xfId="1244"/>
    <cellStyle name="差_奖励补助测算5.22测试" xfId="1245"/>
    <cellStyle name="40% - 强调文字颜色 3 8 2" xfId="1246"/>
    <cellStyle name="差_汇总-县级财政报表附表 3_2016年旬月报表(1)" xfId="1247"/>
    <cellStyle name="40% - 强调文字颜色 6 3 2" xfId="1248"/>
    <cellStyle name="Accent5 - 20% 2" xfId="1249"/>
    <cellStyle name="40% - 强调文字颜色 4 2 2 2" xfId="1250"/>
    <cellStyle name="差_2009年一般性转移支付标准工资_~5676413 2 2_2016年7旬月报表(1)" xfId="1251"/>
    <cellStyle name="差_Book1_3 3_2016年7旬月报表(1)" xfId="1252"/>
    <cellStyle name="差_05玉溪 3_2016年7旬月报表(1)" xfId="1253"/>
    <cellStyle name="60% - 强调文字颜色 2 7 2" xfId="1254"/>
    <cellStyle name="警告文本" xfId="1255"/>
    <cellStyle name="好_汇总" xfId="1256"/>
    <cellStyle name="20% - Accent6" xfId="1257"/>
    <cellStyle name="差_2006年基础数据 3_2016年6旬月报表(1)" xfId="1258"/>
    <cellStyle name="好_2009年一般性转移支付标准工资_~4190974 3_2016年6旬月报表(1)" xfId="1259"/>
    <cellStyle name="好_2006年在职人员情况 2 2_2016年6旬月报表(1)" xfId="1260"/>
    <cellStyle name="百分比 3 3" xfId="1261"/>
    <cellStyle name="20% - 强调文字颜色 4 4" xfId="1262"/>
    <cellStyle name="Currency [0]" xfId="1263"/>
    <cellStyle name="Accent5 - 60% 2 2" xfId="1264"/>
    <cellStyle name="强调文字颜色 5 2" xfId="1265"/>
    <cellStyle name="差_14年预算调整总表(12.2）" xfId="1266"/>
    <cellStyle name="适中 4" xfId="1267"/>
    <cellStyle name="强调文字颜色 1 6" xfId="1268"/>
    <cellStyle name="Grey 2" xfId="1269"/>
    <cellStyle name="Accent3 - 40%" xfId="1270"/>
    <cellStyle name="好_奖励补助测算7.25 (version 1) (version 1) 2 2_2016年旬月报表(1)" xfId="1271"/>
    <cellStyle name="_ET_STYLE_NoName_00__来宾市2011年下半年BT融资建设项目计划表201108081" xfId="1272"/>
    <cellStyle name="20% - 强调文字颜色 1 2" xfId="1273"/>
    <cellStyle name="计算 7_社会保险基金预算调整表" xfId="1274"/>
    <cellStyle name="标题 1 9 2" xfId="1275"/>
    <cellStyle name="60% - 强调文字颜色 1 2 2 2 2" xfId="1276"/>
    <cellStyle name="差_530629_2006年县级财政报表附表 2 2_2016年旬月报表(1)" xfId="1277"/>
    <cellStyle name="链接单元格" xfId="1278"/>
    <cellStyle name="Milliers [0]_!!!GO" xfId="1279"/>
    <cellStyle name="差_地方配套按人均增幅控制8.31（调整结案率后）xl" xfId="1280"/>
    <cellStyle name="注释 4 2" xfId="1281"/>
    <cellStyle name="60% - 强调文字颜色 4 9" xfId="1282"/>
    <cellStyle name="60% - 强调文字颜色 2 8 2" xfId="1283"/>
    <cellStyle name="好 4" xfId="1284"/>
    <cellStyle name="差_来宾市2011年下半年BT融资建设项目计划表201108081 3_2016年旬月报表(1)" xfId="1285"/>
    <cellStyle name="40% - 强调文字颜色 5 6" xfId="1286"/>
    <cellStyle name="好_2009年一般性转移支付标准工资_奖励补助测算5.24冯铸 2" xfId="1287"/>
    <cellStyle name="差_教师绩效工资测算表（离退休按各地上报数测算）2009年1月1日 2" xfId="1288"/>
    <cellStyle name="好_2009年一般性转移支付标准工资 3_2016年6旬月报表(1)" xfId="1289"/>
    <cellStyle name="60% - 强调文字颜色 1" xfId="1290"/>
    <cellStyle name="常规 2 8 2" xfId="1291"/>
    <cellStyle name="60% - 强调文字颜色 6 2" xfId="1292"/>
    <cellStyle name="标题 4 7" xfId="1293"/>
    <cellStyle name="标题 2 2 2_社会保险基金预算调整表" xfId="1294"/>
    <cellStyle name="40% - 强调文字颜色 1 8" xfId="1295"/>
    <cellStyle name="链接单元格 6 2" xfId="1296"/>
    <cellStyle name="好_530629_2006年县级财政报表附表 3_2016年6旬月报表(1)" xfId="1297"/>
    <cellStyle name="差_M01-2(州市补助收入) 2 2_2016年6旬月报表(1)" xfId="1298"/>
    <cellStyle name="好_地方配套按人均增幅控制8.30一般预算平均增幅、人均可用财力平均增幅两次控制、社会治安系数调整、案件数调整xl 2 2_2016年6旬月报表(1)" xfId="1299"/>
    <cellStyle name="差_教育厅提供义务教育及高中教师人数（2009年1月6日） 2" xfId="1300"/>
    <cellStyle name="好 7 2" xfId="1301"/>
    <cellStyle name="40% - 强调文字颜色 4" xfId="1302"/>
    <cellStyle name="差_2009年一般性转移支付标准工资_奖励补助测算7.25 4" xfId="1303"/>
    <cellStyle name="标题" xfId="1304"/>
    <cellStyle name="好_2006年基础数据" xfId="1305"/>
    <cellStyle name="好_2017年地方财政预算表（国有资本经营部分）融安县" xfId="1306"/>
    <cellStyle name="输入 9 2" xfId="1307"/>
    <cellStyle name="40% - Accent4 3" xfId="1308"/>
    <cellStyle name="20% - 强调文字颜色 3 7 2" xfId="1309"/>
    <cellStyle name="20% - 强调文字颜色 3 3 2 2" xfId="1310"/>
    <cellStyle name="差_05玉溪 2" xfId="1311"/>
    <cellStyle name="好_卫生部门" xfId="1312"/>
    <cellStyle name="检查单元格 2 2" xfId="1313"/>
    <cellStyle name="强调文字颜色 2" xfId="1314"/>
    <cellStyle name="Title 2" xfId="1315"/>
    <cellStyle name="好_Book1_2011.7 3_2016年6旬月报表(1)" xfId="1316"/>
    <cellStyle name="40% - 强调文字颜色 6" xfId="1317"/>
    <cellStyle name="普通_ 白土" xfId="1318"/>
    <cellStyle name="60% - 强调文字颜色 5 2 2 3" xfId="1319"/>
    <cellStyle name="好_2、土地面积、人口、粮食产量基本情况 2" xfId="1320"/>
    <cellStyle name="好_2009年一般性转移支付标准工资_不用软件计算9.1不考虑经费管理评价xl 2" xfId="1321"/>
    <cellStyle name="20% - 强调文字颜色 6 2 2" xfId="1322"/>
    <cellStyle name="好_云南省2008年中小学教职工情况（教育厅提供20090101加工整理） 2 2_2016年6旬月报表(1)" xfId="1323"/>
    <cellStyle name="好_2009年一般性转移支付标准工资_奖励补助测算7.25 (version 1) (version 1)" xfId="1324"/>
    <cellStyle name="强调文字颜色 2 2 3" xfId="1325"/>
    <cellStyle name="差_0605石屏县 3" xfId="1326"/>
    <cellStyle name="好_2009年一般性转移支付标准工资_地方配套按人均增幅控制8.31（调整结案率后）xl 2" xfId="1327"/>
    <cellStyle name="好_530629_2006年县级财政报表附表 2 2_2016年7旬月报表(1)" xfId="1328"/>
    <cellStyle name="40% - 强调文字颜色 6 8 2" xfId="1329"/>
    <cellStyle name="好_2006年分析表 2" xfId="1330"/>
    <cellStyle name="60% - 强调文字颜色 2 5 2" xfId="1331"/>
    <cellStyle name="PSChar 2" xfId="1332"/>
    <cellStyle name="标题 1 3_社会保险基金预算调整表" xfId="1333"/>
    <cellStyle name="Accent2 - 20% 3" xfId="1334"/>
    <cellStyle name="20% - 强调文字颜色 5 2 2" xfId="1335"/>
    <cellStyle name="Output_社会保险基金预算调整表" xfId="1336"/>
    <cellStyle name="好_教育厅提供义务教育及高中教师人数（2009年1月6日） 2 2_2016年6旬月报表(1)" xfId="1337"/>
    <cellStyle name="好_530623_2006年县级财政报表附表 2 2" xfId="1338"/>
    <cellStyle name="差_工程建设管理台帐(7月） 2" xfId="1339"/>
    <cellStyle name="e鯪9Y_x000B_" xfId="1340"/>
    <cellStyle name="Currency [0]" xfId="1341"/>
    <cellStyle name="Percent" xfId="1342"/>
    <cellStyle name="好_530623_2006年县级财政报表附表 3_2016年7旬月报表(1)" xfId="1343"/>
    <cellStyle name="好_2009年一般性转移支付标准工资_地方配套按人均增幅控制8.31（调整结案率后）xl 2 2" xfId="1344"/>
    <cellStyle name="60% - 强调文字颜色 4 7" xfId="1345"/>
    <cellStyle name="Accent6 - 60% 2 2" xfId="1346"/>
    <cellStyle name="差_Book1_2011.7 3_2016年7旬月报表(1)" xfId="1347"/>
    <cellStyle name="60% - 强调文字颜色 4 4 2" xfId="1348"/>
    <cellStyle name="_平台公司政府性债务余额明细表" xfId="1349"/>
    <cellStyle name="Accent4 - 60% 2" xfId="1350"/>
    <cellStyle name="好_工程建设管理台帐(7月）" xfId="1351"/>
    <cellStyle name="Normal_!!!GO" xfId="1352"/>
    <cellStyle name="强调文字颜色 6 3 2 2" xfId="1353"/>
    <cellStyle name="_ET_STYLE_NoName_00__Book1_2" xfId="1354"/>
    <cellStyle name="差_Book1_Book1 3" xfId="1355"/>
    <cellStyle name="40% - 强调文字颜色 1 11" xfId="1356"/>
    <cellStyle name="好_业务工作量指标 3_2016年7旬月报表(1)" xfId="1357"/>
    <cellStyle name="差_不用软件计算9.1不考虑经费管理评价xl 3_2016年旬月报表(1)" xfId="1358"/>
    <cellStyle name="20% - 强调文字颜色 6 7 2" xfId="1359"/>
    <cellStyle name="PSChar" xfId="1360"/>
    <cellStyle name="差_Book1_Book1_1" xfId="1361"/>
    <cellStyle name="好_2009年一般性转移支付标准工资_奖励补助测算7.25 5_2016年6旬月报表(1)" xfId="1362"/>
    <cellStyle name="差_00省级(打印)" xfId="1363"/>
    <cellStyle name="Accent6 2" xfId="1364"/>
    <cellStyle name="40% - 强调文字颜色 5 2 2 2 2" xfId="1365"/>
    <cellStyle name="40% - 强调文字颜色 3 8" xfId="1366"/>
    <cellStyle name="链接单元格 8 2" xfId="1367"/>
    <cellStyle name="小数_社会保险基金预算调整表" xfId="1368"/>
    <cellStyle name="标题 4 2 3" xfId="1369"/>
    <cellStyle name="差_2009年一般性转移支付标准工资_地方配套按人均增幅控制8.30一般预算平均增幅、人均可用财力平均增幅两次控制、社会治安系数调整、案件数调整xl 3_2016年7旬月报表(1)" xfId="1370"/>
    <cellStyle name="60% - 强调文字颜色 6 9" xfId="1371"/>
    <cellStyle name="差_530623_2006年县级财政报表附表" xfId="1372"/>
    <cellStyle name="差 6" xfId="1373"/>
    <cellStyle name="60% - 强调文字颜色 3 3 2" xfId="1374"/>
    <cellStyle name="Accent6 - 40% 3" xfId="1375"/>
    <cellStyle name="60% - 强调文字颜色 1 4 2" xfId="1376"/>
    <cellStyle name="好_奖励补助测算7.25 (version 1) (version 1) 2 2" xfId="1377"/>
    <cellStyle name="差_M03 2 2_2016年旬月报表(1)" xfId="1378"/>
    <cellStyle name="警告文本 5 2" xfId="1379"/>
    <cellStyle name="好_2008云南省分县市中小学教职工统计表（教育厅提供） 2 2_2016年7旬月报表(1)" xfId="1380"/>
    <cellStyle name="强调文字颜色 5 2 2 2 2" xfId="1381"/>
    <cellStyle name="常规 4" xfId="1382"/>
    <cellStyle name="Accent2 - 60% 2" xfId="1383"/>
    <cellStyle name="强调文字颜色 1 2 2 2 2" xfId="1384"/>
    <cellStyle name="60% - 强调文字颜色 3 4 2" xfId="1385"/>
    <cellStyle name="千位分隔 2 2" xfId="1386"/>
    <cellStyle name="差_2009年一般性转移支付标准工资_~4190974 2 2_2016年旬月报表(1)" xfId="1387"/>
    <cellStyle name="强调文字颜色 5 9 2" xfId="1388"/>
    <cellStyle name="好_Book1_3 3_2016年旬月报表(1)" xfId="1389"/>
    <cellStyle name="常规 9 2" xfId="1390"/>
    <cellStyle name="60% - 强调文字颜色 5 9" xfId="1391"/>
    <cellStyle name="60% - 强调文字颜色 2 2 3" xfId="1392"/>
    <cellStyle name="Check Cell 2_社会保险基金预算调整表" xfId="1393"/>
    <cellStyle name="好_11大理 3_2016年6旬月报表(1)" xfId="1394"/>
    <cellStyle name="好_云南省2008年转移支付测算——州市本级考核部分及政策性测算 2 2_2016年7旬月报表(1)" xfId="1395"/>
    <cellStyle name="好_基础数据分析 3_2016年7旬月报表(1)" xfId="1396"/>
    <cellStyle name="差_530623_2006年县级财政报表附表 3_2016年6旬月报表(1)" xfId="1397"/>
    <cellStyle name="差_2009年一般性转移支付标准工资_奖励补助测算7.23 2 2_2016年旬月报表(1)" xfId="1398"/>
    <cellStyle name="注释 2 3" xfId="1399"/>
    <cellStyle name="60% - 强调文字颜色 4 2 3" xfId="1400"/>
    <cellStyle name="60% - 强调文字颜色 4 2 2 3" xfId="1401"/>
    <cellStyle name="差_Book1_工程建设管理台帐(7月） 2_2016年7旬月报表(1)" xfId="1402"/>
    <cellStyle name="警告文本 8 2" xfId="1403"/>
    <cellStyle name="差_汇总 2 2" xfId="1404"/>
    <cellStyle name="差_Book2 2 2_2016年6旬月报表(1)" xfId="1405"/>
    <cellStyle name="差_2007年人员分部门统计表 2 2_2016年6旬月报表(1)" xfId="1406"/>
    <cellStyle name="好_2006年水利统计指标统计表 2 2_2016年6旬月报表(1)" xfId="1407"/>
    <cellStyle name="好_Book1_1_来宾市2011年下半年BT融资建设项目计划表201108081 3_2016年7旬月报表(1)" xfId="1408"/>
    <cellStyle name="0,0&#13;&#10;NA&#13;&#10;" xfId="1409"/>
    <cellStyle name="好_卫生部门 3_2016年旬月报表(1)" xfId="1410"/>
    <cellStyle name="40% - 强调文字颜色 4 2" xfId="1411"/>
    <cellStyle name="差_M03 3_2016年7旬月报表(1)" xfId="1412"/>
    <cellStyle name="40% - 强调文字颜色 1 2 3" xfId="1413"/>
    <cellStyle name="输入 5_社会保险基金预算调整表" xfId="1414"/>
    <cellStyle name="_ET_STYLE_NoName_00__Book1_2_来宾市2011年下半年BT融资建设项目计划表201108081" xfId="1415"/>
    <cellStyle name="40% - 强调文字颜色 4 6" xfId="1416"/>
    <cellStyle name="差_融资完成情况统计表 2 2" xfId="1417"/>
    <cellStyle name="40% - 强调文字颜色 6 5 2" xfId="1418"/>
    <cellStyle name="链接单元格 3_社会保险基金预算调整表" xfId="1419"/>
    <cellStyle name="_ET_STYLE_NoName_00__Sheet3" xfId="1420"/>
    <cellStyle name="差_三季度－表二 3_2016年旬月报表(1)" xfId="1421"/>
    <cellStyle name="好_2009年一般性转移支付标准工资_奖励补助测算5.23新 3" xfId="1422"/>
    <cellStyle name="标题 3 2 2 2" xfId="1423"/>
    <cellStyle name="PSDec" xfId="1424"/>
    <cellStyle name="差_2009年一般性转移支付标准工资_地方配套按人均增幅控制8.31（调整结案率后）xl 3_2016年7旬月报表(1)" xfId="1425"/>
    <cellStyle name="60% - 强调文字颜色 4" xfId="1426"/>
    <cellStyle name="40% - Accent4" xfId="1427"/>
    <cellStyle name="20% - 强调文字颜色 3 4 2" xfId="1428"/>
    <cellStyle name="常规 2 6" xfId="1429"/>
    <cellStyle name="60% - 强调文字颜色 4 2 2 2 2" xfId="1430"/>
    <cellStyle name="强调 1 2" xfId="1431"/>
    <cellStyle name="差_Book1_1 2_2016年6旬月报表(1)" xfId="1432"/>
    <cellStyle name="_Book1_5" xfId="1433"/>
    <cellStyle name="60% - 强调文字颜色 3 3" xfId="1434"/>
    <cellStyle name="差_2009年一般性转移支付标准工资_地方配套按人均增幅控制8.31（调整结案率后）xl 3" xfId="1435"/>
    <cellStyle name="Accent1 - 20% 2" xfId="1436"/>
    <cellStyle name="标题 1 6 2" xfId="1437"/>
    <cellStyle name="好_530623_2006年县级财政报表附表 2 2_2016年6旬月报表(1)" xfId="1438"/>
    <cellStyle name="差_Book1_来宾市2011年下半年BT融资建设项目计划表201108081 2_2016年7旬月报表(1)" xfId="1439"/>
    <cellStyle name="输入 6" xfId="1440"/>
    <cellStyle name="20% - 强调文字颜色 1 8" xfId="1441"/>
    <cellStyle name="汇总 4_社会保险基金预算调整表" xfId="1442"/>
    <cellStyle name="差_奖励补助测算7.25 (version 1) (version 1) 3_2016年7旬月报表(1)" xfId="1443"/>
    <cellStyle name="差 7" xfId="1444"/>
    <cellStyle name="标题 3 3 2" xfId="1445"/>
    <cellStyle name="标题 13" xfId="1446"/>
    <cellStyle name="好_义务教育阶段教职工人数（教育厅提供最终） 3_2016年6旬月报表(1)" xfId="1447"/>
    <cellStyle name="百分比 2 2 2" xfId="1448"/>
    <cellStyle name="40% - 强调文字颜色 3 10 2" xfId="1449"/>
    <cellStyle name="PSHeading" xfId="1450"/>
    <cellStyle name="好_Book1_2011.7 2" xfId="1451"/>
    <cellStyle name="差_义务教育阶段教职工人数（教育厅提供最终） 2" xfId="1452"/>
    <cellStyle name="好_M01-2(州市补助收入) 2 2" xfId="1453"/>
    <cellStyle name="好_05玉溪 3" xfId="1454"/>
    <cellStyle name="40% - 强调文字颜色 3 10" xfId="1455"/>
    <cellStyle name="差_Book1_3 3_2016年6旬月报表(1)" xfId="1456"/>
    <cellStyle name="差_2009年一般性转移支付标准工资_~5676413 2 2_2016年6旬月报表(1)" xfId="1457"/>
    <cellStyle name="差_05玉溪 3_2016年6旬月报表(1)" xfId="1458"/>
    <cellStyle name="20% - 强调文字颜色 6 11" xfId="1459"/>
    <cellStyle name="Accent1_公安安全支出补充表5.14" xfId="1460"/>
    <cellStyle name="好_云南省2008年转移支付测算——州市本级考核部分及政策性测算 3_2016年7旬月报表(1)" xfId="1461"/>
    <cellStyle name="差_下半年禁毒办案经费分配2544.3万元" xfId="1462"/>
    <cellStyle name="标题 10 2" xfId="1463"/>
    <cellStyle name="差_2009年一般性转移支付标准工资 3" xfId="1464"/>
    <cellStyle name="好_Book1_3 3_2016年6旬月报表(1)" xfId="1465"/>
    <cellStyle name="好_1003牟定县" xfId="1466"/>
    <cellStyle name="60% - 强调文字颜色 2 2 2 3" xfId="1467"/>
    <cellStyle name="标题 3 6" xfId="1468"/>
    <cellStyle name="差_高中教师人数（教育厅1.6日提供）" xfId="1469"/>
    <cellStyle name="标题 3 5_社会保险基金预算调整表" xfId="1470"/>
    <cellStyle name="40% - Accent2 2 2" xfId="1471"/>
    <cellStyle name="差_1003牟定县 2" xfId="1472"/>
    <cellStyle name="差_2006年水利统计指标统计表 2 2" xfId="1473"/>
    <cellStyle name="好_2009年一般性转移支付标准工资_奖励补助测算7.25 2" xfId="1474"/>
    <cellStyle name="好_5334_2006年迪庆县级财政报表附表 2 2_2016年旬月报表(1)" xfId="1475"/>
    <cellStyle name="差_汇总 2 2_2016年旬月报表(1)" xfId="1476"/>
    <cellStyle name="差_0605石屏县 3_2016年旬月报表(1)" xfId="1477"/>
    <cellStyle name="输入 3 2_社会保险基金预算调整表" xfId="1478"/>
    <cellStyle name="汇总 2_(融安县）2017年政府新增一般债券资金安排使用表" xfId="1479"/>
    <cellStyle name="40% - 强调文字颜色 1 6 2" xfId="1480"/>
    <cellStyle name="好_2009年一般性转移支付标准工资_奖励补助测算5.22测试 2" xfId="1481"/>
    <cellStyle name="60% - 强调文字颜色 5 3 2" xfId="1482"/>
    <cellStyle name="差_2009年一般性转移支付标准工资_奖励补助测算5.23新 3" xfId="1483"/>
    <cellStyle name="60% - 强调文字颜色 2 7" xfId="1484"/>
    <cellStyle name="40% - Accent1 3" xfId="1485"/>
    <cellStyle name="差_奖励补助测算7.23 2 2" xfId="1486"/>
    <cellStyle name="差_00省级(打印) 2 2_2016年6旬月报表(1)" xfId="1487"/>
    <cellStyle name="40% - 强调文字颜色 2 8" xfId="1488"/>
    <cellStyle name="链接单元格 7 2" xfId="1489"/>
    <cellStyle name="链接单元格 4" xfId="1490"/>
    <cellStyle name="Accent5 - 40% 3" xfId="1491"/>
    <cellStyle name="强调文字颜色 6 10 2" xfId="1492"/>
    <cellStyle name="PSChar 3" xfId="1493"/>
    <cellStyle name="差_奖励补助测算7.23 2 2_2016年6旬月报表(1)" xfId="1494"/>
    <cellStyle name="好_~4190974 3_2016年6旬月报表(1)" xfId="1495"/>
    <cellStyle name="差_奖励补助测算5.23新 2 2_2016年7旬月报表(1)" xfId="1496"/>
    <cellStyle name="差_Book1_3 3_2016年旬月报表(1)" xfId="1497"/>
    <cellStyle name="Hyperlink" xfId="1498"/>
    <cellStyle name="差_00省级(定稿) 2 2_2016年旬月报表(1)" xfId="1499"/>
    <cellStyle name="Accent5 - 20% 3" xfId="1500"/>
    <cellStyle name="40% - 强调文字颜色 6 3 3" xfId="1501"/>
    <cellStyle name="Followed Hyperlink" xfId="1502"/>
    <cellStyle name="Heading 2 2" xfId="1503"/>
    <cellStyle name="好_收支表 2015年社会保险基金决算_融安县财政局 农保" xfId="1504"/>
    <cellStyle name="差 2 2 3" xfId="1505"/>
    <cellStyle name="差_三季度－表二" xfId="1506"/>
    <cellStyle name="60% - 强调文字颜色 2 5" xfId="1507"/>
    <cellStyle name="好_2006年分析表" xfId="1508"/>
    <cellStyle name="20% - 强调文字颜色 6 2_(融安县）2017年政府新增一般债券资金安排使用表" xfId="1509"/>
    <cellStyle name="差_~5676413" xfId="1510"/>
    <cellStyle name="强调 1" xfId="1511"/>
    <cellStyle name="40% - 强调文字颜色 1 7 2" xfId="1512"/>
    <cellStyle name="好_业务工作量指标 2 2_2016年6旬月报表(1)" xfId="1513"/>
    <cellStyle name="60% - 强调文字颜色 4 8" xfId="1514"/>
    <cellStyle name="标题 5 2 2" xfId="1515"/>
    <cellStyle name="60% - 强调文字颜色 4 3 2 2" xfId="1516"/>
    <cellStyle name="计算 10_社会保险基金预算调整表" xfId="1517"/>
    <cellStyle name="40% - 强调文字颜色 2 2 2 2 2" xfId="1518"/>
    <cellStyle name="差_财政供养人员 2 2_2016年7旬月报表(1)" xfId="1519"/>
    <cellStyle name="好_2009年一般性转移支付标准工资 3_2016年7旬月报表(1)" xfId="1520"/>
    <cellStyle name="检查单元格 3 2_社会保险基金预算调整表" xfId="1521"/>
    <cellStyle name="差_2006年水利统计指标统计表" xfId="1522"/>
    <cellStyle name="40% - Accent2" xfId="1523"/>
    <cellStyle name="输入 3_社会保险基金预算调整表" xfId="1524"/>
    <cellStyle name="解释性文本 10" xfId="1525"/>
    <cellStyle name="计算 6 2" xfId="1526"/>
    <cellStyle name="差_2009年一般性转移支付标准工资_奖励补助测算7.25 3" xfId="1527"/>
    <cellStyle name="强调 3" xfId="1528"/>
    <cellStyle name="好_2009年一般性转移支付标准工资_奖励补助测算7.25 5_2016年7旬月报表(1)" xfId="1529"/>
    <cellStyle name="标题 2 4_社会保险基金预算调整表" xfId="1530"/>
    <cellStyle name="差_2009年一般性转移支付标准工资_地方配套按人均增幅控制8.30一般预算平均增幅、人均可用财力平均增幅两次控制、社会治安系数调整、案件数调整xl 2 2_2016年6旬月报表(1)" xfId="1531"/>
    <cellStyle name="差_来宾市2011年下半年BT融资建设项目计划表201108081 3_2016年6旬月报表(1)" xfId="1532"/>
    <cellStyle name="标题 1 2" xfId="1533"/>
    <cellStyle name="注释 5" xfId="1534"/>
    <cellStyle name="标题 1 10" xfId="1535"/>
    <cellStyle name="差_奖励补助测算7.25 4_2016年旬月报表(1)" xfId="1536"/>
    <cellStyle name="输出 5_社会保险基金预算调整表" xfId="1537"/>
    <cellStyle name="强调文字颜色 2 2" xfId="1538"/>
    <cellStyle name="检查单元格 2 2 2" xfId="1539"/>
    <cellStyle name="检查单元格 9" xfId="1540"/>
    <cellStyle name="好_云南省2008年转移支付测算——州市本级考核部分及政策性测算" xfId="1541"/>
    <cellStyle name="好_奖励补助测算7.25 (version 1) (version 1) 2" xfId="1542"/>
    <cellStyle name="强调文字颜色 2 11" xfId="1543"/>
    <cellStyle name="40% - 强调文字颜色 5 9" xfId="1544"/>
    <cellStyle name="60% - 强调文字颜色 3 2_(融安县）2017年政府新增一般债券资金安排使用表" xfId="1545"/>
    <cellStyle name="_Book1_4" xfId="1546"/>
    <cellStyle name="标题 1 4" xfId="1547"/>
    <cellStyle name="差_业务工作量指标 3" xfId="1548"/>
    <cellStyle name="20% - 强调文字颜色 5 3 3" xfId="1549"/>
    <cellStyle name="差_云南农村义务教育统计表" xfId="1550"/>
    <cellStyle name="好_县级公安机关公用经费标准奖励测算方案（定稿） 2 2_2016年6旬月报表(1)" xfId="1551"/>
    <cellStyle name="差_Book1_1 2_2016年7旬月报表(1)" xfId="1552"/>
    <cellStyle name="警告文本 7" xfId="1553"/>
    <cellStyle name="好_530629_2006年县级财政报表附表 2" xfId="1554"/>
    <cellStyle name="好_财政供养人员 2 2" xfId="1555"/>
    <cellStyle name="40% - 强调文字颜色 3 3 3" xfId="1556"/>
    <cellStyle name="20% - 强调文字颜色 4" xfId="1557"/>
    <cellStyle name="好_工程建设管理台帐(7月） 2 2_2016年旬月报表(1)" xfId="1558"/>
    <cellStyle name="差_奖励补助测算7.25 5" xfId="1559"/>
    <cellStyle name="好_1110洱源县 2 2" xfId="1560"/>
    <cellStyle name="60% - 强调文字颜色 1 5 2" xfId="1561"/>
    <cellStyle name="输出 2 2" xfId="1562"/>
    <cellStyle name="注释 3 3" xfId="1563"/>
    <cellStyle name="好_Book1_Book1 3_2016年6旬月报表(1)" xfId="1564"/>
    <cellStyle name="昗弨_Pacific Region P&amp;L" xfId="1565"/>
    <cellStyle name="计算 6" xfId="1566"/>
    <cellStyle name="差_2006年全省财力计算表（中央、决算）" xfId="1567"/>
    <cellStyle name="40% - Accent1 2" xfId="1568"/>
    <cellStyle name="60% - 强调文字颜色 3 10 2" xfId="1569"/>
    <cellStyle name="Accent5 2 2" xfId="1570"/>
    <cellStyle name="40% - 强调文字颜色 1 8 2" xfId="1571"/>
    <cellStyle name="好 10 2" xfId="1572"/>
    <cellStyle name="标题 4" xfId="1573"/>
    <cellStyle name="寘嬫愗傝_Region Orders (2)" xfId="1574"/>
    <cellStyle name="差_Book1_融资完成情况统计表" xfId="1575"/>
    <cellStyle name="好_地方配套按人均增幅控制8.31（调整结案率后）xl 3_2016年旬月报表(1)" xfId="1576"/>
    <cellStyle name="差_云南省2008年中小学教职工情况（教育厅提供20090101加工整理） 2" xfId="1577"/>
    <cellStyle name="Heading 4 2" xfId="1578"/>
    <cellStyle name="好_2009年一般性转移支付标准工资_奖励补助测算7.25 2 2" xfId="1579"/>
    <cellStyle name="好_高中教师人数（教育厅1.6日提供） 2 2_2016年旬月报表(1)" xfId="1580"/>
    <cellStyle name="60% - 强调文字颜色 5 3 2 2" xfId="1581"/>
    <cellStyle name="常规_2013预算调整表一、二、三" xfId="1582"/>
    <cellStyle name="好_2009年一般性转移支付标准工资_奖励补助测算5.23新 2 2" xfId="1583"/>
    <cellStyle name="计算 5" xfId="1584"/>
    <cellStyle name="40% - 强调文字颜色 4 10" xfId="1585"/>
    <cellStyle name="好_2006年基础数据 2 2_2016年7旬月报表(1)" xfId="1586"/>
    <cellStyle name="差_义务教育阶段教职工人数（教育厅提供最终） 2 2" xfId="1587"/>
    <cellStyle name="60% - 强调文字颜色 4 8 2" xfId="1588"/>
    <cellStyle name="常规 3 9 2" xfId="1589"/>
    <cellStyle name="20% - 强调文字颜色 6 2 2 3" xfId="1590"/>
    <cellStyle name="好_0605石屏县 2 2" xfId="1591"/>
    <cellStyle name="强调文字颜色 3 3 2 2" xfId="1592"/>
    <cellStyle name="差_汇总-县级财政报表附表 2 2_2016年6旬月报表(1)" xfId="1593"/>
    <cellStyle name="好_指标四 3" xfId="1594"/>
    <cellStyle name="差_桂投9月报统计局 3_2016年7旬月报表(1)" xfId="1595"/>
    <cellStyle name="差_基础数据分析 2 2_2016年旬月报表(1)" xfId="1596"/>
    <cellStyle name="差_基础数据分析 3_2016年旬月报表(1)" xfId="1597"/>
    <cellStyle name="Accent6 - 60% 2" xfId="1598"/>
    <cellStyle name="好_~4190974" xfId="1599"/>
    <cellStyle name="好_Book1_1_2011.7 2 2_2016年旬月报表(1)" xfId="1600"/>
    <cellStyle name="强调文字颜色 2 2 2 2" xfId="1601"/>
    <cellStyle name="差_2006年全省财力计算表（中央、决算） 2 2_2016年7旬月报表(1)" xfId="1602"/>
    <cellStyle name="Good 2" xfId="1603"/>
    <cellStyle name="40% - 强调文字颜色 6 4" xfId="1604"/>
    <cellStyle name="解释性文本 2 2" xfId="1605"/>
    <cellStyle name="差_2009年一般性转移支付标准工资 3_2016年6旬月报表(1)" xfId="1606"/>
    <cellStyle name="差_融资完成情况统计表" xfId="1607"/>
    <cellStyle name="20% - Accent2" xfId="1608"/>
    <cellStyle name="60% - 强调文字颜色 4 5 2" xfId="1609"/>
    <cellStyle name="好_~5676413 2" xfId="1610"/>
    <cellStyle name="标题 1 8 2" xfId="1611"/>
    <cellStyle name="20% - 强调文字颜色 5 2 2 2" xfId="1612"/>
    <cellStyle name="Accent6 5" xfId="1613"/>
    <cellStyle name="常规 2 10" xfId="1614"/>
    <cellStyle name="差_融资完成情况统计表 3" xfId="1615"/>
    <cellStyle name="好_Book1_工程建设管理台帐(7月）" xfId="1616"/>
    <cellStyle name="强调文字颜色 6 3 3" xfId="1617"/>
    <cellStyle name="差_Book1_2 2_2016年7旬月报表(1)" xfId="1618"/>
    <cellStyle name="HEADING1" xfId="1619"/>
    <cellStyle name="好_1110洱源县" xfId="1620"/>
    <cellStyle name="标题 1 2 2 2" xfId="1621"/>
    <cellStyle name="标题 1 7 2" xfId="1622"/>
    <cellStyle name="好_2007年检察院案件数 3_2016年6旬月报表(1)" xfId="1623"/>
    <cellStyle name="20% - 强调文字颜色 6 9" xfId="1624"/>
    <cellStyle name="强调文字颜色 4 3" xfId="1625"/>
    <cellStyle name="计算 2 2" xfId="1626"/>
    <cellStyle name="强调文字颜色 3 9" xfId="1627"/>
    <cellStyle name="强调文字颜色 2 3 2" xfId="1628"/>
    <cellStyle name="差_云南省2008年转移支付测算——州市本级考核部分及政策性测算 3_2016年6旬月报表(1)" xfId="1629"/>
    <cellStyle name="好_0605石屏县 3_2016年旬月报表(1)" xfId="1630"/>
    <cellStyle name="_ET_STYLE_NoName_00__融资完成情况统计表" xfId="1631"/>
    <cellStyle name="好_云南省2008年中小学教职工情况（教育厅提供20090101加工整理） 2" xfId="1632"/>
    <cellStyle name="差_奖励补助测算5.23新 3_2016年旬月报表(1)" xfId="1633"/>
    <cellStyle name="汇总 6_社会保险基金预算调整表" xfId="1634"/>
    <cellStyle name="差_2、土地面积、人口、粮食产量基本情况 2 2" xfId="1635"/>
    <cellStyle name="好_2009年一般性转移支付标准工资_奖励补助测算5.23新 2 2_2016年7旬月报表(1)" xfId="1636"/>
    <cellStyle name="差_2009年一般性转移支付标准工资 3_2016年7旬月报表(1)" xfId="1637"/>
    <cellStyle name="20% - Accent1 2" xfId="1638"/>
    <cellStyle name="差_2007年人员分部门统计表 2 2_2016年7旬月报表(1)" xfId="1639"/>
    <cellStyle name="检查单元格 8_社会保险基金预算调整表" xfId="1640"/>
    <cellStyle name="Accent4 4" xfId="1641"/>
    <cellStyle name="20% - Accent5 3" xfId="1642"/>
    <cellStyle name="差_03昭通 2 2_2016年7旬月报表(1)" xfId="1643"/>
    <cellStyle name="Input [yellow]" xfId="1644"/>
    <cellStyle name="20% - 强调文字颜色 2 2 2 3" xfId="1645"/>
    <cellStyle name="20% - 强调文字颜色 6 8 2" xfId="1646"/>
    <cellStyle name="好_指标四 2 2_2016年7旬月报表(1)" xfId="1647"/>
    <cellStyle name="常规 4 8 2" xfId="1648"/>
    <cellStyle name="差_2011.7 2_2016年旬月报表(1)" xfId="1649"/>
    <cellStyle name="Accent1 2" xfId="1650"/>
    <cellStyle name="好_云南省2008年中小学教职工情况（教育厅提供20090101加工整理） 3_2016年6旬月报表(1)" xfId="1651"/>
    <cellStyle name="20% - 强调文字颜色 5 4 2" xfId="1652"/>
    <cellStyle name="20% - 强调文字颜色 6 9 2" xfId="1653"/>
    <cellStyle name="好_2009年一般性转移支付标准工资_奖励补助测算7.25 (version 1) (version 1) 2 2" xfId="1654"/>
    <cellStyle name="60% - 强调文字颜色 1 6 2" xfId="1655"/>
    <cellStyle name="输出 3 2" xfId="1656"/>
    <cellStyle name="40% - 强调文字颜色 2 5" xfId="1657"/>
    <cellStyle name="Accent2 - 20%" xfId="1658"/>
    <cellStyle name="好_业务工作量指标" xfId="1659"/>
    <cellStyle name="HEADING2" xfId="1660"/>
    <cellStyle name="40% - 强调文字颜色 2 2_(融安县）2017年政府新增一般债券资金安排使用表" xfId="1661"/>
    <cellStyle name="差_奖励补助测算5.23新 2" xfId="1662"/>
    <cellStyle name="好_地方配套按人均增幅控制8.31（调整结案率后）xl 2" xfId="1663"/>
    <cellStyle name="好_Book1_3 2 2" xfId="1664"/>
    <cellStyle name="40% - 强调文字颜色 3 4 2" xfId="1665"/>
    <cellStyle name="40% - 强调文字颜色 5 10 2" xfId="1666"/>
    <cellStyle name="强调文字颜色 1 11" xfId="1667"/>
    <cellStyle name="Accent5 - 40% 2" xfId="1668"/>
    <cellStyle name="链接单元格 3" xfId="1669"/>
    <cellStyle name="好_2009年一般性转移支付标准工资_~5676413 3_2016年7旬月报表(1)" xfId="1670"/>
    <cellStyle name="Accent3 2 2" xfId="1671"/>
    <cellStyle name="常规 3_(融安县）2017年政府新增一般债券资金安排使用表" xfId="1672"/>
    <cellStyle name="40% - 强调文字颜色 4 9" xfId="1673"/>
    <cellStyle name="Title" xfId="1674"/>
    <cellStyle name="20% - 强调文字颜色 4 8 2" xfId="1675"/>
    <cellStyle name="差_地方配套按人均增幅控制8.30xl 3" xfId="1676"/>
    <cellStyle name="20% - 强调文字颜色 5 2" xfId="1677"/>
    <cellStyle name="差_2009年一般性转移支付标准工资_奖励补助测算5.22测试 3_2016年旬月报表(1)" xfId="1678"/>
    <cellStyle name="差_第五部分(才淼、饶永宏） 3_2016年7旬月报表(1)" xfId="1679"/>
    <cellStyle name="检查单元格 6_社会保险基金预算调整表" xfId="1680"/>
    <cellStyle name="强调文字颜色 4 4" xfId="1681"/>
    <cellStyle name="计算 2 3" xfId="1682"/>
    <cellStyle name="差_地方配套按人均增幅控制8.30一般预算平均增幅、人均可用财力平均增幅两次控制、社会治安系数调整、案件数调整xl 3_2016年7旬月报表(1)" xfId="1683"/>
    <cellStyle name="差_2、土地面积、人口、粮食产量基本情况 3" xfId="1684"/>
    <cellStyle name="输出 2 2_社会保险基金预算调整表" xfId="1685"/>
    <cellStyle name="Currency [0] 2" xfId="1686"/>
    <cellStyle name="40% - 强调文字颜色 6 2 2 3" xfId="1687"/>
    <cellStyle name="差_地方配套按人均增幅控制8.31（调整结案率后）xl 3" xfId="1688"/>
    <cellStyle name="差_2009年一般性转移支付标准工资_~4190974 3_2016年6旬月报表(1)" xfId="1689"/>
    <cellStyle name="好_~5676413" xfId="1690"/>
    <cellStyle name="差_财政供养人员 2 2_2016年旬月报表(1)" xfId="1691"/>
    <cellStyle name="差 8 2" xfId="1692"/>
    <cellStyle name="强调文字颜色 2 4 2" xfId="1693"/>
    <cellStyle name="好_03昭通 2 2_2016年6旬月报表(1)" xfId="1694"/>
    <cellStyle name="好_奖励补助测算7.23 3_2016年6旬月报表(1)" xfId="1695"/>
    <cellStyle name="差_义务教育阶段教职工人数（教育厅提供最终） 3_2016年7旬月报表(1)" xfId="1696"/>
    <cellStyle name="差_县级公安机关公用经费标准奖励测算方案（定稿） 3_2016年7旬月报表(1)" xfId="1697"/>
    <cellStyle name="百分比 3" xfId="1698"/>
    <cellStyle name="差_Book1_Book1" xfId="1699"/>
    <cellStyle name="好_高中教师人数（教育厅1.6日提供） 3_2016年6旬月报表(1)" xfId="1700"/>
    <cellStyle name="差_Book1_1_来宾市2011年下半年BT融资建设项目计划表201108081 2" xfId="1701"/>
    <cellStyle name="PSDate 2" xfId="1702"/>
    <cellStyle name="好_基础数据分析 3_2016年6旬月报表(1)" xfId="1703"/>
    <cellStyle name="输入 10" xfId="1704"/>
    <cellStyle name="好_Book1_3 2 2_2016年7旬月报表(1)" xfId="1705"/>
    <cellStyle name="好_不用软件计算9.1不考虑经费管理评价xl 2 2_2016年旬月报表(1)" xfId="1706"/>
    <cellStyle name="差_~4190974 2 2_2016年旬月报表(1)" xfId="1707"/>
    <cellStyle name="好_2009年一般性转移支付标准工资_奖励补助测算5.22测试 3_2016年旬月报表(1)" xfId="1708"/>
    <cellStyle name="差_桂投9月报统计局 2 2_2016年7旬月报表(1)" xfId="1709"/>
    <cellStyle name="好_奖励补助测算5.24冯铸" xfId="1710"/>
    <cellStyle name="60% - 强调文字颜色 5 5 2" xfId="1711"/>
    <cellStyle name="20% - 强调文字颜色 2 5" xfId="1712"/>
    <cellStyle name="好_5334_2006年迪庆县级财政报表附表 3_2016年7旬月报表(1)" xfId="1713"/>
    <cellStyle name="Header2" xfId="1714"/>
    <cellStyle name="差_桂投9月报统计局 3_2016年旬月报表(1)" xfId="1715"/>
    <cellStyle name="差_奖励补助测算7.23" xfId="1716"/>
    <cellStyle name="好_指标四 3_2016年7旬月报表(1)" xfId="1717"/>
    <cellStyle name="标题 5" xfId="1718"/>
    <cellStyle name="差_云南省2008年中小学教职工情况（教育厅提供20090101加工整理） 2 2" xfId="1719"/>
    <cellStyle name="差_2006年全省财力计算表（中央、决算） 3_2016年7旬月报表(1)" xfId="1720"/>
    <cellStyle name="20% - 强调文字颜色 2 4" xfId="1721"/>
    <cellStyle name="Calculation 2 2" xfId="1722"/>
    <cellStyle name="Accent5" xfId="1723"/>
    <cellStyle name="差_云南省2008年中小学教职工情况（教育厅提供20090101加工整理） 3_2016年6旬月报表(1)" xfId="1724"/>
    <cellStyle name="强调文字颜色 5 5" xfId="1725"/>
    <cellStyle name="好_三季度－表二 3_2016年6旬月报表(1)" xfId="1726"/>
    <cellStyle name="好_来宾市2011年下半年BT融资建设项目计划表201108081" xfId="1727"/>
    <cellStyle name="标题 5_地方政府负有偿还责任的债务明细表（表1）" xfId="1728"/>
    <cellStyle name="差_2009年一般性转移支付标准工资_奖励补助测算7.25 5" xfId="1729"/>
    <cellStyle name="20% - 强调文字颜色 3 2_(融安县）2017年政府新增一般债券资金安排使用表" xfId="1730"/>
    <cellStyle name="好_汇总-县级财政报表附表 2 2" xfId="1731"/>
    <cellStyle name="强调文字颜色 6 2_(融安县）2017年政府新增一般债券资金安排使用表" xfId="1732"/>
    <cellStyle name="差_Book1_3 2 2_2016年6旬月报表(1)" xfId="1733"/>
    <cellStyle name="差_2、土地面积、人口、粮食产量基本情况 2 2_2016年旬月报表(1)" xfId="1734"/>
    <cellStyle name="强调文字颜色 2 9" xfId="1735"/>
    <cellStyle name="40% - 强调文字颜色 2 3" xfId="1736"/>
    <cellStyle name="RowLevel_0" xfId="1737"/>
    <cellStyle name="好_Book1_Book1 2 2_2016年6旬月报表(1)" xfId="1738"/>
    <cellStyle name="输出 7_社会保险基金预算调整表" xfId="1739"/>
    <cellStyle name="强调文字颜色 2 2 2" xfId="1740"/>
    <cellStyle name="检查单元格 2 2 2 2" xfId="1741"/>
    <cellStyle name="60% - 强调文字颜色 1 3" xfId="1742"/>
    <cellStyle name="差_05玉溪 2 2_2016年7旬月报表(1)" xfId="1743"/>
    <cellStyle name="差_工程建设管理台帐(7月） 2 2" xfId="1744"/>
    <cellStyle name="好_~5676413 2 2_2016年旬月报表(1)" xfId="1745"/>
    <cellStyle name="好_M01-2(州市补助收入)" xfId="1746"/>
    <cellStyle name="差_基础数据分析 2 2_2016年7旬月报表(1)" xfId="1747"/>
    <cellStyle name="40% - 强调文字颜色 5 5" xfId="1748"/>
    <cellStyle name="好_三季度－表二 2 2_2016年6旬月报表(1)" xfId="1749"/>
    <cellStyle name="差 5 2" xfId="1750"/>
    <cellStyle name="差_15年预算总表(3.25）" xfId="1751"/>
    <cellStyle name="差_2009年一般性转移支付标准工资_奖励补助测算5.24冯铸 3_2016年6旬月报表(1)" xfId="1752"/>
    <cellStyle name="差_530629_2006年县级财政报表附表 3_2016年6旬月报表(1)" xfId="1753"/>
    <cellStyle name="20% - 强调文字颜色 1 3 2" xfId="1754"/>
    <cellStyle name="好_2009年一般性转移支付标准工资_奖励补助测算7.25 4_2016年6旬月报表(1)" xfId="1755"/>
    <cellStyle name="好_历年教师人数" xfId="1756"/>
    <cellStyle name="计算 4_社会保险基金预算调整表" xfId="1757"/>
    <cellStyle name="콤마_BOILER-CO1" xfId="1758"/>
    <cellStyle name="好_2009年一般性转移支付标准工资_不用软件计算9.1不考虑经费管理评价xl" xfId="1759"/>
    <cellStyle name="部门" xfId="1760"/>
    <cellStyle name="差_2009年一般性转移支付标准工资_奖励补助测算5.24冯铸 3_2016年7旬月报表(1)" xfId="1761"/>
    <cellStyle name="20% - 强调文字颜色 2 11" xfId="1762"/>
    <cellStyle name="差_2009年一般性转移支付标准工资_奖励补助测算5.23新 2 2_2016年6旬月报表(1)" xfId="1763"/>
    <cellStyle name="差_指标四 2" xfId="1764"/>
    <cellStyle name="差_检验表" xfId="1765"/>
    <cellStyle name="差_Book1_工程建设管理台帐(7月）" xfId="1766"/>
    <cellStyle name="好_2006年在职人员情况 3_2016年7旬月报表(1)" xfId="1767"/>
    <cellStyle name="强调文字颜色 6 2 3" xfId="1768"/>
    <cellStyle name="常规_Book1" xfId="1769"/>
    <cellStyle name="40% - 强调文字颜色 3 4" xfId="1770"/>
    <cellStyle name="40% - 强调文字颜色 5 10" xfId="1771"/>
    <cellStyle name="标题 8 2" xfId="1772"/>
    <cellStyle name="差 2 2" xfId="1773"/>
    <cellStyle name="好_~5676413 3_2016年7旬月报表(1)" xfId="1774"/>
    <cellStyle name="好_汇总-县级财政报表附表 2 2_2016年旬月报表(1)" xfId="1775"/>
    <cellStyle name="60% - 强调文字颜色 3 2 2" xfId="1776"/>
    <cellStyle name="解释性文本 8" xfId="1777"/>
    <cellStyle name="好_Book1_Book1_1" xfId="1778"/>
    <cellStyle name="好_2006年全省财力计算表（中央、决算） 3_2016年旬月报表(1)" xfId="1779"/>
    <cellStyle name="40% - 强调文字颜色 5 2 2 3" xfId="1780"/>
    <cellStyle name="好_~4190974 2 2" xfId="1781"/>
    <cellStyle name="20% - 强调文字颜色 2 6" xfId="1782"/>
    <cellStyle name="差_奖励补助测算7.25 5_2016年7旬月报表(1)" xfId="1783"/>
    <cellStyle name="计算 7" xfId="1784"/>
    <cellStyle name="20% - 强调文字颜色 2 10 2" xfId="1785"/>
    <cellStyle name="差_Book1_工程建设管理台帐(7月） 2" xfId="1786"/>
    <cellStyle name="Heading 1_社会保险基金预算调整表" xfId="1787"/>
    <cellStyle name="差_奖励补助测算5.22测试 3" xfId="1788"/>
    <cellStyle name="差_1110洱源县 3_2016年6旬月报表(1)" xfId="1789"/>
    <cellStyle name="好_2009年一般性转移支付标准工资_奖励补助测算7.23 2 2_2016年6旬月报表(1)" xfId="1790"/>
    <cellStyle name="Accent1 - 20%" xfId="1791"/>
    <cellStyle name="差_5334_2006年迪庆县级财政报表附表 2 2" xfId="1792"/>
    <cellStyle name="标题 1 2_(融安县）2017年政府新增一般债券资金安排使用表" xfId="1793"/>
    <cellStyle name="好_~4190974 2 2_2016年6旬月报表(1)" xfId="1794"/>
    <cellStyle name="解释性文本 2" xfId="1795"/>
    <cellStyle name="差_云南省2008年中小学教职工情况（教育厅提供20090101加工整理） 3_2016年7旬月报表(1)" xfId="1796"/>
    <cellStyle name="好_汇总-县级财政报表附表 2" xfId="1797"/>
    <cellStyle name="好_2008云南省分县市中小学教职工统计表（教育厅提供）" xfId="1798"/>
    <cellStyle name="强调文字颜色 6 2" xfId="1799"/>
    <cellStyle name="好_2006年全省财力计算表（中央、决算） 3_2016年7旬月报表(1)" xfId="1800"/>
    <cellStyle name="警告文本 6 2" xfId="1801"/>
    <cellStyle name="商品名称" xfId="1802"/>
    <cellStyle name="强调文字颜色 3 2 2 2 2" xfId="1803"/>
    <cellStyle name="差_县级公安机关公用经费标准奖励测算方案（定稿）" xfId="1804"/>
    <cellStyle name="好_汇总 3_2016年7旬月报表(1)" xfId="1805"/>
    <cellStyle name="强调文字颜色 3 7" xfId="1806"/>
    <cellStyle name="差_教育厅提供义务教育及高中教师人数（2009年1月6日）" xfId="1807"/>
    <cellStyle name="差_Book1_1_2011.7" xfId="1808"/>
    <cellStyle name="40% - 强调文字颜色 5 5 2" xfId="1809"/>
    <cellStyle name="差_~5676413 3_2016年7旬月报表(1)" xfId="1810"/>
    <cellStyle name="标题 2 3" xfId="1811"/>
    <cellStyle name="差_汇总 3_2016年7旬月报表(1)" xfId="1812"/>
    <cellStyle name="差 3 3" xfId="1813"/>
    <cellStyle name="好_2009年一般性转移支付标准工资_奖励补助测算5.22测试 3" xfId="1814"/>
    <cellStyle name="差_11大理 3_2016年6旬月报表(1)" xfId="1815"/>
    <cellStyle name="差_来宾市2011年下半年BT融资建设项目计划表201108081" xfId="1816"/>
    <cellStyle name="差_地方配套按人均增幅控制8.30xl 2 2" xfId="1817"/>
    <cellStyle name="差_Book1_2 2" xfId="1818"/>
    <cellStyle name="好_云南省2008年中小学教职工情况（教育厅提供20090101加工整理） 2 2_2016年旬月报表(1)" xfId="1819"/>
    <cellStyle name="40% - Accent5 2 2" xfId="1820"/>
    <cellStyle name="差_2009年一般性转移支付标准工资_~4190974 3_2016年旬月报表(1)" xfId="1821"/>
    <cellStyle name="Header1" xfId="1822"/>
    <cellStyle name="好_0502通海县 2 2_2016年6旬月报表(1)" xfId="1823"/>
    <cellStyle name="好_文体广播部门" xfId="1824"/>
    <cellStyle name="差_来宾市2011年下半年BT融资建设项目计划表201108081 2" xfId="1825"/>
    <cellStyle name="标题 5 3" xfId="1826"/>
    <cellStyle name="60% - 强调文字颜色 4 6" xfId="1827"/>
    <cellStyle name="常规_2014年基金支出" xfId="1828"/>
    <cellStyle name="差_Book1_1_来宾市2011年下半年BT融资建设项目计划表201108081 3_2016年旬月报表(1)" xfId="1829"/>
    <cellStyle name="差 2_(融安县）2017年政府新增一般债券资金安排使用表" xfId="1830"/>
    <cellStyle name="差_Book1_1_来宾市2011年下半年BT融资建设项目计划表201108081 2 2" xfId="1831"/>
    <cellStyle name="好_00省级(定稿) 2 2_2016年旬月报表(1)" xfId="1832"/>
    <cellStyle name="差_2009年一般性转移支付标准工资_奖励补助测算5.23新 3_2016年6旬月报表(1)" xfId="1833"/>
    <cellStyle name="好_城建部门 2" xfId="1834"/>
    <cellStyle name="好_2009年一般性转移支付标准工资_~4190974 3" xfId="1835"/>
    <cellStyle name="常规 10 2" xfId="1836"/>
    <cellStyle name="差_云南省2008年中小学教职工情况（教育厅提供20090101加工整理） 3_2016年旬月报表(1)" xfId="1837"/>
    <cellStyle name="差_2009年一般性转移支付标准工资_奖励补助测算7.25 (version 1) (version 1) 2 2" xfId="1838"/>
    <cellStyle name="好_2008云南省分县市中小学教职工统计表（教育厅提供） 3" xfId="1839"/>
    <cellStyle name="差_Book1_1_来宾市2011年下半年BT融资建设项目计划表201108081 2 2_2016年7旬月报表(1)" xfId="1840"/>
    <cellStyle name="差_文体广播部门" xfId="1841"/>
    <cellStyle name="Accent6 - 20% 2" xfId="1842"/>
    <cellStyle name="40% - 强调文字颜色 1 2" xfId="1843"/>
    <cellStyle name="好_卫生部门 2 2_2016年6旬月报表(1)" xfId="1844"/>
    <cellStyle name="好_Book1_1_来宾市2011年下半年BT融资建设项目计划表201108081" xfId="1845"/>
    <cellStyle name="标题 5 2" xfId="1846"/>
    <cellStyle name="好_下半年禁吸戒毒经费1000万元 2 2_2016年6旬月报表(1)" xfId="1847"/>
    <cellStyle name="差_1003牟定县 2_2016年7旬月报表(1)" xfId="1848"/>
    <cellStyle name="Accent4" xfId="1849"/>
    <cellStyle name="Input_社会保险基金预算调整表" xfId="1850"/>
    <cellStyle name="差_05玉溪 2 2_2016年旬月报表(1)" xfId="1851"/>
    <cellStyle name="差 3 2 2" xfId="1852"/>
    <cellStyle name="小数 2" xfId="1853"/>
    <cellStyle name="差_检验表（调整后） 2" xfId="1854"/>
    <cellStyle name="40% - 强调文字颜色 6 2 2" xfId="1855"/>
    <cellStyle name="注释 3_社会保险基金预算调整表" xfId="1856"/>
    <cellStyle name="_ET_STYLE_NoName_00__财政局   前期经费申请及下达情况汇总表7.18" xfId="1857"/>
    <cellStyle name="好_云南省2008年中小学教职工情况（教育厅提供20090101加工整理）" xfId="1858"/>
    <cellStyle name="差_奖励补助测算5.23新 3_2016年6旬月报表(1)" xfId="1859"/>
    <cellStyle name="强调文字颜色 5 2 2 3" xfId="1860"/>
    <cellStyle name="警告文本 6" xfId="1861"/>
    <cellStyle name="强调文字颜色 3 2 2 2" xfId="1862"/>
    <cellStyle name="输出 7 2" xfId="1863"/>
    <cellStyle name="解释性文本 3" xfId="1864"/>
    <cellStyle name="计算 4" xfId="1865"/>
    <cellStyle name="常规 4 9" xfId="1866"/>
    <cellStyle name="差_2006年分析表 2" xfId="1867"/>
    <cellStyle name="好_2009年一般性转移支付标准工资_地方配套按人均增幅控制8.30xl" xfId="1868"/>
    <cellStyle name="强调文字颜色 3 2 3" xfId="1869"/>
    <cellStyle name="好_奖励补助测算5.24冯铸 3_2016年7旬月报表(1)" xfId="1870"/>
    <cellStyle name="差_2006年全省财力计算表（中央、决算） 3_2016年6旬月报表(1)" xfId="1871"/>
    <cellStyle name="好_2、土地面积、人口、粮食产量基本情况" xfId="1872"/>
    <cellStyle name="差_奖励补助测算7.25 (version 1) (version 1) 2 2_2016年旬月报表(1)" xfId="1873"/>
    <cellStyle name="解释性文本 9" xfId="1874"/>
    <cellStyle name="60% - 强调文字颜色 3 2 3" xfId="1875"/>
    <cellStyle name="差_0605石屏县 2" xfId="1876"/>
    <cellStyle name="常规 3 4" xfId="1877"/>
    <cellStyle name="통화 [0]_BOILER-CO1" xfId="1878"/>
    <cellStyle name="差_Book1_Book1 2" xfId="1879"/>
    <cellStyle name="差_2009年一般性转移支付标准工资_地方配套按人均增幅控制8.31（调整结案率后）xl 3_2016年6旬月报表(1)" xfId="1880"/>
    <cellStyle name="标题 15" xfId="1881"/>
    <cellStyle name="差_不用软件计算9.1不考虑经费管理评价xl 2 2" xfId="1882"/>
    <cellStyle name="40% - 强调文字颜色 4 3 2" xfId="1883"/>
    <cellStyle name="好_检验表（调整后）" xfId="1884"/>
    <cellStyle name="Accent2 - 40%" xfId="1885"/>
    <cellStyle name="差_工程建设管理台帐(7月） 2 2_2016年6旬月报表(1)" xfId="1886"/>
    <cellStyle name="警告文本 9 2" xfId="1887"/>
    <cellStyle name="gcd 2 2" xfId="1888"/>
    <cellStyle name="60% - 强调文字颜色 6 10 2" xfId="1889"/>
    <cellStyle name="好_00省级(定稿) 2 2_2016年6旬月报表(1)" xfId="1890"/>
    <cellStyle name="好_1110洱源县 2 2_2016年7旬月报表(1)" xfId="1891"/>
    <cellStyle name="40% - 强调文字颜色 4 3 3" xfId="1892"/>
    <cellStyle name="差_Book2" xfId="1893"/>
    <cellStyle name="差_云南省2008年转移支付测算——州市本级考核部分及政策性测算" xfId="1894"/>
    <cellStyle name="Accent5 3" xfId="1895"/>
    <cellStyle name="好_M03 3" xfId="1896"/>
    <cellStyle name="_Book1_2" xfId="1897"/>
    <cellStyle name="解释性文本 7 2" xfId="1898"/>
    <cellStyle name="好_2009年一般性转移支付标准工资_奖励补助测算7.25 (version 1) (version 1) 2 2_2016年7旬月报表(1)" xfId="1899"/>
    <cellStyle name="常规_2017年地方财政预算表（国有资本经营部分）融安县" xfId="1900"/>
    <cellStyle name="输入 2 2" xfId="1901"/>
    <cellStyle name="20% - 强调文字颜色 1 4 2" xfId="1902"/>
    <cellStyle name="Heading 1" xfId="1903"/>
    <cellStyle name="强调文字颜色 4 3 2 2" xfId="1904"/>
    <cellStyle name="计算 2 2 2 2" xfId="1905"/>
    <cellStyle name="差_奖励补助测算7.25 2 2_2016年7旬月报表(1)" xfId="1906"/>
    <cellStyle name="20% - 强调文字颜色 5 4" xfId="1907"/>
    <cellStyle name="差_Book2 2 2_2016年旬月报表(1)" xfId="1908"/>
    <cellStyle name="好_Book1_1_2011.7 3_2016年旬月报表(1)" xfId="1909"/>
    <cellStyle name="差_奖励补助测算7.23 3_2016年7旬月报表(1)" xfId="1910"/>
    <cellStyle name="好_2006年水利统计指标统计表 2 2_2016年7旬月报表(1)" xfId="1911"/>
    <cellStyle name="好_2007年政法部门业务指标 3_2016年旬月报表(1)" xfId="1912"/>
    <cellStyle name="40% - Accent3 3" xfId="1913"/>
    <cellStyle name="好_15年预算总表(3.5）" xfId="1914"/>
    <cellStyle name="好_教育厅提供义务教育及高中教师人数（2009年1月6日） 2 2_2016年旬月报表(1)" xfId="1915"/>
    <cellStyle name="20% - 强调文字颜色 6 6 2" xfId="1916"/>
    <cellStyle name="40% - 强调文字颜色 5 4" xfId="1917"/>
    <cellStyle name="差_2009年一般性转移支付标准工资_奖励补助测算7.25 2 2_2016年7旬月报表(1)" xfId="1918"/>
    <cellStyle name="好_云南省2008年中小学教职工情况（教育厅提供20090101加工整理） 2 2_2016年7旬月报表(1)" xfId="1919"/>
    <cellStyle name="好_不用软件计算9.1不考虑经费管理评价xl 3_2016年6旬月报表(1)" xfId="1920"/>
    <cellStyle name="_桂投9月报统计局" xfId="1921"/>
    <cellStyle name="t_社会保险基金预算调整表" xfId="1922"/>
    <cellStyle name="差_财政供养人员 3_2016年6旬月报表(1)" xfId="1923"/>
    <cellStyle name="差_1003牟定县 2_2016年6旬月报表(1)" xfId="1924"/>
    <cellStyle name="千位分隔 3 2 2" xfId="1925"/>
    <cellStyle name="差_第五部分(才淼、饶永宏） 3_2016年6旬月报表(1)" xfId="1926"/>
    <cellStyle name="常规 2 11" xfId="1927"/>
    <cellStyle name="好_2009年一般性转移支付标准工资_地方配套按人均增幅控制8.30一般预算平均增幅、人均可用财力平均增幅两次控制、社会治安系数调整、案件数调整xl 3_2016年6旬月报表(1)" xfId="1928"/>
    <cellStyle name="差_地方配套按人均增幅控制8.30xl" xfId="1929"/>
    <cellStyle name="差_2009年一般性转移支付标准工资_地方配套按人均增幅控制8.30xl 2 2_2016年旬月报表(1)" xfId="1930"/>
    <cellStyle name="_2013年预算表格(融安)" xfId="1931"/>
    <cellStyle name="差_2006年全省财力计算表（中央、决算） 3_2016年旬月报表(1)" xfId="1932"/>
    <cellStyle name="40% - 强调文字颜色 1 2 2 2 2" xfId="1933"/>
    <cellStyle name="差_下半年禁吸戒毒经费1000万元 3_2016年7旬月报表(1)" xfId="1934"/>
    <cellStyle name="强调文字颜色 6 8 2" xfId="1935"/>
    <cellStyle name="差_Book1" xfId="1936"/>
    <cellStyle name="표준_0N-HANDLING " xfId="1937"/>
    <cellStyle name="20% - 强调文字颜色 6 4 2" xfId="1938"/>
    <cellStyle name="好_卫生部门 2 2_2016年7旬月报表(1)" xfId="1939"/>
    <cellStyle name="好_来宾市2011年下半年BT融资建设项目计划表201108081 3_2016年7旬月报表(1)" xfId="1940"/>
    <cellStyle name="链接单元格 4_社会保险基金预算调整表" xfId="1941"/>
    <cellStyle name="差_2007年政法部门业务指标 2 2_2016年6旬月报表(1)" xfId="1942"/>
    <cellStyle name="差_00省级(打印) 2" xfId="1943"/>
    <cellStyle name="差 2 3" xfId="1944"/>
    <cellStyle name="Accent4 2" xfId="1945"/>
    <cellStyle name="检查单元格 2 2 2_社会保险基金预算调整表" xfId="1946"/>
    <cellStyle name="输入 3 3" xfId="1947"/>
    <cellStyle name="差 9" xfId="1948"/>
    <cellStyle name="60% - 强调文字颜色 4 2_(融安县）2017年政府新增一般债券资金安排使用表" xfId="1949"/>
    <cellStyle name="强调文字颜色 2 9 2" xfId="1950"/>
    <cellStyle name="好_530629_2006年县级财政报表附表" xfId="1951"/>
    <cellStyle name="差_第一部分：综合全 2" xfId="1952"/>
    <cellStyle name="好_2007年政法部门业务指标 2 2_2016年6旬月报表(1)" xfId="1953"/>
    <cellStyle name="60% - 强调文字颜色 2 10 2" xfId="1954"/>
    <cellStyle name="好_指标五" xfId="1955"/>
    <cellStyle name="20% - 强调文字颜色 6 2 2 2 2" xfId="1956"/>
    <cellStyle name="20% - 强调文字颜色 1 3" xfId="1957"/>
    <cellStyle name="输入 6_社会保险基金预算调整表" xfId="1958"/>
    <cellStyle name="差_奖励补助测算7.25 4_2016年6旬月报表(1)" xfId="1959"/>
    <cellStyle name="Accent6 - 40% 2" xfId="1960"/>
    <cellStyle name="好_云南农村义务教育统计表 3" xfId="1961"/>
    <cellStyle name="好_530623_2006年县级财政报表附表 3_2016年旬月报表(1)" xfId="1962"/>
    <cellStyle name="60% - 强调文字颜色 4 3 3" xfId="1963"/>
    <cellStyle name="好_2009年一般性转移支付标准工资_~5676413" xfId="1964"/>
    <cellStyle name="差 2 2 2" xfId="1965"/>
    <cellStyle name="差_工程建设管理台帐(7月） 3_2016年旬月报表(1)" xfId="1966"/>
    <cellStyle name="Accent4 - 20%" xfId="1967"/>
    <cellStyle name="40% - 强调文字颜色 2 4" xfId="1968"/>
    <cellStyle name="40% - Accent6 2" xfId="1969"/>
    <cellStyle name="差_桂投9月报统计局" xfId="1970"/>
    <cellStyle name="差_2009年一般性转移支付标准工资 2 2_2016年旬月报表(1)" xfId="1971"/>
    <cellStyle name="好_奖励补助测算7.25 (version 1) (version 1) 3" xfId="1972"/>
    <cellStyle name="40% - 强调文字颜色 3 2_(融安县）2017年政府新增一般债券资金安排使用表" xfId="1973"/>
    <cellStyle name="好_县级公安机关公用经费标准奖励测算方案（定稿） 3_2016年7旬月报表(1)" xfId="1974"/>
    <cellStyle name="20% - 强调文字颜色 6 2 2 2" xfId="1975"/>
    <cellStyle name="输出 11" xfId="1976"/>
    <cellStyle name="输出 6_社会保险基金预算调整表" xfId="1977"/>
    <cellStyle name="链接单元格 8_社会保险基金预算调整表" xfId="1978"/>
    <cellStyle name="差_2006年基础数据 2 2_2016年7旬月报表(1)" xfId="1979"/>
    <cellStyle name="差_11大理 3" xfId="1980"/>
    <cellStyle name="好_Book1_融资完成情况统计表 2_2016年7旬月报表(1)" xfId="1981"/>
    <cellStyle name="60% - 强调文字颜色 5 10" xfId="1982"/>
    <cellStyle name="差_第五部分(才淼、饶永宏） 3_2016年旬月报表(1)" xfId="1983"/>
    <cellStyle name="Accent4 2 2" xfId="1984"/>
    <cellStyle name="20% - 强调文字颜色 5 8 2" xfId="1985"/>
    <cellStyle name="差_地方配套按人均增幅控制8.30xl 2" xfId="1986"/>
    <cellStyle name="链接单元格 5_社会保险基金预算调整表" xfId="1987"/>
    <cellStyle name="归盒啦_95" xfId="1988"/>
    <cellStyle name="60% - 强调文字颜色 2 2_(融安县）2017年政府新增一般债券资金安排使用表" xfId="1989"/>
    <cellStyle name="好_2009年一般性转移支付标准工资_~5676413 3_2016年6旬月报表(1)" xfId="1990"/>
    <cellStyle name="链接单元格 9 2" xfId="1991"/>
    <cellStyle name="好_高中教师人数（教育厅1.6日提供） 2 2" xfId="1992"/>
    <cellStyle name="好 2 2 3" xfId="1993"/>
    <cellStyle name="40% - 强调文字颜色 4 8" xfId="1994"/>
    <cellStyle name="Linked Cell" xfId="1995"/>
    <cellStyle name="差_2009年一般性转移支付标准工资_~5676413 3" xfId="1996"/>
    <cellStyle name="20% - 强调文字颜色 3 2 2 3" xfId="1997"/>
    <cellStyle name="差_来宾市2011年下半年BT融资建设项目计划表201108081 2 2_2016年6旬月报表(1)" xfId="1998"/>
    <cellStyle name="60% - 强调文字颜色 3 11" xfId="1999"/>
    <cellStyle name="好_M01-2(州市补助收入) 2" xfId="2000"/>
    <cellStyle name="百分比 2 2" xfId="2001"/>
    <cellStyle name="20% - 强调文字颜色 4 4 2" xfId="2002"/>
    <cellStyle name="好_桂投9月报统计局 3" xfId="2003"/>
    <cellStyle name="千位分隔 2 3" xfId="2004"/>
    <cellStyle name="40% - 强调文字颜色 2 4 2" xfId="2005"/>
    <cellStyle name="输出 2_(融安县）2017年政府新增一般债券资金安排使用表" xfId="2006"/>
    <cellStyle name="20% - 强调文字颜色 4 6" xfId="2007"/>
    <cellStyle name="6mal" xfId="2008"/>
    <cellStyle name="差_Book1_3" xfId="2009"/>
    <cellStyle name="差_Book1_融资完成情况统计表 2" xfId="2010"/>
    <cellStyle name="PSDate 3" xfId="2011"/>
    <cellStyle name="差_Book1_1_来宾市2011年下半年BT融资建设项目计划表201108081 3" xfId="2012"/>
    <cellStyle name="标题 2 2 3" xfId="2013"/>
    <cellStyle name="标题 4 2" xfId="2014"/>
    <cellStyle name="差_2007年可用财力 2" xfId="2015"/>
    <cellStyle name="Comma [0] 3" xfId="2016"/>
    <cellStyle name="差_教育厅提供义务教育及高中教师人数（2009年1月6日） 2 2_2016年6旬月报表(1)" xfId="2017"/>
    <cellStyle name="常规 4 2_地方政府负有偿还责任的债务明细表（表1）" xfId="2018"/>
    <cellStyle name="输入 8 2" xfId="2019"/>
    <cellStyle name="差_汇总-县级财政报表附表 2 2_2016年旬月报表(1)" xfId="2020"/>
    <cellStyle name="标题 1 2 2_社会保险基金预算调整表" xfId="2021"/>
    <cellStyle name="好_县级基础数据 2" xfId="2022"/>
    <cellStyle name="20% - 强调文字颜色 5 6" xfId="2023"/>
    <cellStyle name="Accent3" xfId="2024"/>
    <cellStyle name="差_第五部分(才淼、饶永宏） 2" xfId="2025"/>
    <cellStyle name="差_11大理 2 2" xfId="2026"/>
    <cellStyle name="好_地方配套按人均增幅控制8.30xl 2 2_2016年6旬月报表(1)" xfId="2027"/>
    <cellStyle name="好_地方配套按人均增幅控制8.30一般预算平均增幅、人均可用财力平均增幅两次控制、社会治安系数调整、案件数调整xl 2 2_2016年旬月报表(1)" xfId="2028"/>
    <cellStyle name="20% - 强调文字颜色 5 2 2 2 2" xfId="2029"/>
    <cellStyle name="差_下半年禁毒办案经费分配2544.3万元 2" xfId="2030"/>
    <cellStyle name="好_03昭通 2" xfId="2031"/>
    <cellStyle name="好_Book1_3 3_2016年7旬月报表(1)" xfId="2032"/>
    <cellStyle name="40% - 强调文字颜色 3 6" xfId="2033"/>
    <cellStyle name="差_地方配套按人均增幅控制8.30xl 3_2016年7旬月报表(1)" xfId="2034"/>
    <cellStyle name="差_Book1_来宾市2011年下半年BT融资建设项目计划表201108081 2" xfId="2035"/>
    <cellStyle name="标题 6" xfId="2036"/>
    <cellStyle name="千位分隔_14年预算调整总表(12.2）" xfId="2037"/>
    <cellStyle name="60% - 强调文字颜色 5 6" xfId="2038"/>
    <cellStyle name="20% - Accent4 2 2" xfId="2039"/>
    <cellStyle name="好_指标四" xfId="2040"/>
    <cellStyle name="好_2006年基础数据 2 2_2016年旬月报表(1)" xfId="2041"/>
    <cellStyle name="好_M01-2(州市补助收入) 2 2_2016年旬月报表(1)" xfId="2042"/>
    <cellStyle name="常规 4 3 2" xfId="2043"/>
    <cellStyle name="40% - 强调文字颜色 2 7 2" xfId="2044"/>
    <cellStyle name="差_2006年基础数据 2" xfId="2045"/>
    <cellStyle name="差_Book1_Book1 2 2_2016年6旬月报表(1)" xfId="2046"/>
    <cellStyle name="好_奖励补助测算7.25 2 2" xfId="2047"/>
    <cellStyle name="40% - 强调文字颜色 3 2 2 3" xfId="2048"/>
    <cellStyle name="标题 4 9 2" xfId="2049"/>
    <cellStyle name="输出" xfId="2050"/>
    <cellStyle name="差_2009年一般性转移支付标准工资_~5676413 2" xfId="2051"/>
    <cellStyle name="20% - 强调文字颜色 3 2 2 2" xfId="2052"/>
    <cellStyle name="差_指标五 2" xfId="2053"/>
    <cellStyle name="输出 5 2" xfId="2054"/>
    <cellStyle name="60% - 强调文字颜色 1 8 2" xfId="2055"/>
    <cellStyle name="好_Book1" xfId="2056"/>
    <cellStyle name="Accent6 - 40% 2 2" xfId="2057"/>
    <cellStyle name="标题 4 8" xfId="2058"/>
    <cellStyle name="差_Book2 3_2016年6旬月报表(1)" xfId="2059"/>
    <cellStyle name="常规 5 2 2" xfId="2060"/>
    <cellStyle name="60% - 强调文字颜色 1 9 2" xfId="2061"/>
    <cellStyle name="输出 6 2" xfId="2062"/>
    <cellStyle name="差_2007年检察院案件数" xfId="2063"/>
    <cellStyle name="20% - Accent3 2 2" xfId="2064"/>
    <cellStyle name="标题 4 2_(融安县）2017年政府新增一般债券资金安排使用表" xfId="2065"/>
    <cellStyle name="差_2009年一般性转移支付标准工资_不用软件计算9.1不考虑经费管理评价xl 3_2016年7旬月报表(1)" xfId="2066"/>
    <cellStyle name="好_0502通海县 2 2" xfId="2067"/>
    <cellStyle name="强调文字颜色 3 2 2 3" xfId="2068"/>
    <cellStyle name="差_业务工作量指标 3_2016年7旬月报表(1)" xfId="2069"/>
    <cellStyle name="好_义务教育阶段教职工人数（教育厅提供最终） 2 2_2016年旬月报表(1)" xfId="2070"/>
    <cellStyle name="强调文字颜色 1 3 2 2" xfId="2071"/>
    <cellStyle name="Standard_AREAS" xfId="2072"/>
    <cellStyle name="差_530629_2006年县级财政报表附表 2 2_2016年6旬月报表(1)" xfId="2073"/>
    <cellStyle name="好_奖励补助测算5.22测试 3_2016年旬月报表(1)" xfId="2074"/>
    <cellStyle name="差_1110洱源县 2 2" xfId="2075"/>
    <cellStyle name="常规 4 9 2" xfId="2076"/>
    <cellStyle name="强调文字颜色 6 7 2" xfId="2077"/>
    <cellStyle name="好_0502通海县 2 2_2016年旬月报表(1)" xfId="2078"/>
    <cellStyle name="差_Book1_1 2" xfId="2079"/>
    <cellStyle name="输出 10" xfId="2080"/>
    <cellStyle name="20% - 强调文字颜色 4 9 2" xfId="2081"/>
    <cellStyle name="好_00省级(打印) 2" xfId="2082"/>
    <cellStyle name="差_2006年基础数据 3_2016年旬月报表(1)" xfId="2083"/>
    <cellStyle name="好_第五部分(才淼、饶永宏） 3_2016年6旬月报表(1)" xfId="2084"/>
    <cellStyle name="强调文字颜色 4 8" xfId="2085"/>
    <cellStyle name="差_2009年一般性转移支付标准工资_奖励补助测算7.25 (version 1) (version 1) 2 2_2016年7旬月报表(1)" xfId="2086"/>
    <cellStyle name="好_融资完成情况统计表 3_2016年旬月报表(1)" xfId="2087"/>
    <cellStyle name="好_11大理 2 2" xfId="2088"/>
    <cellStyle name="好_地方配套按人均增幅控制8.30xl 2 2_2016年旬月报表(1)" xfId="2089"/>
    <cellStyle name="20% - 强调文字颜色 4 11" xfId="2090"/>
    <cellStyle name="好_下半年禁吸戒毒经费1000万元 3" xfId="2091"/>
    <cellStyle name="好_M03 2 2_2016年6旬月报表(1)" xfId="2092"/>
    <cellStyle name="好_2009年一般性转移支付标准工资_奖励补助测算5.24冯铸 3_2016年6旬月报表(1)" xfId="2093"/>
    <cellStyle name="20% - 强调文字颜色 1 2 2" xfId="2094"/>
    <cellStyle name="60% - 强调文字颜色 6 3" xfId="2095"/>
    <cellStyle name="差_2009年一般性转移支付标准工资_不用软件计算9.1不考虑经费管理评价xl 3_2016年6旬月报表(1)" xfId="2096"/>
    <cellStyle name="20% - 强调文字颜色 2 10" xfId="2097"/>
    <cellStyle name="强调文字颜色 4 9 2" xfId="2098"/>
    <cellStyle name="60% - 强调文字颜色 6 2 2 3" xfId="2099"/>
    <cellStyle name="差_融资完成情况统计表 2 2_2016年旬月报表(1)" xfId="2100"/>
    <cellStyle name="注释 2 2 3" xfId="2101"/>
    <cellStyle name="差_2011.7 2" xfId="2102"/>
    <cellStyle name="好 2_(融安县）2017年政府新增一般债券资金安排使用表" xfId="2103"/>
    <cellStyle name="PSDate" xfId="2104"/>
    <cellStyle name="好_丽江汇总" xfId="2105"/>
    <cellStyle name="警告文本 2_(融安县）2017年政府新增一般债券资金安排使用表" xfId="2106"/>
    <cellStyle name="强调文字颜色 4 5" xfId="2107"/>
    <cellStyle name="20% - 强调文字颜色 4 3 2 2" xfId="2108"/>
    <cellStyle name="强调文字颜色 3 2" xfId="2109"/>
    <cellStyle name="输出 10_社会保险基金预算调整表" xfId="2110"/>
    <cellStyle name="差_2008云南省分县市中小学教职工统计表（教育厅提供） 3" xfId="2111"/>
    <cellStyle name="差_2009年一般性转移支付标准工资_不用软件计算9.1不考虑经费管理评价xl 2 2_2016年6旬月报表(1)" xfId="2112"/>
    <cellStyle name="差_2009年一般性转移支付标准工资_地方配套按人均增幅控制8.30一般预算平均增幅、人均可用财力平均增幅两次控制、社会治安系数调整、案件数调整xl 3_2016年旬月报表(1)" xfId="2113"/>
    <cellStyle name="好_地方配套按人均增幅控制8.31（调整结案率后）xl" xfId="2114"/>
    <cellStyle name="60% - 强调文字颜色 2 2 2" xfId="2115"/>
    <cellStyle name="Accent6 3" xfId="2116"/>
    <cellStyle name="20% - 强调文字颜色 4 2_(融安县）2017年政府新增一般债券资金安排使用表" xfId="2117"/>
    <cellStyle name="20% - Accent1" xfId="2118"/>
    <cellStyle name="好_2007年政法部门业务指标 2 2" xfId="2119"/>
    <cellStyle name="差_地方配套按人均增幅控制8.30xl 2 2_2016年旬月报表(1)" xfId="2120"/>
    <cellStyle name="差_2009年一般性转移支付标准工资_不用软件计算9.1不考虑经费管理评价xl 2 2_2016年旬月报表(1)" xfId="2121"/>
    <cellStyle name="20% - 强调文字颜色 3 8" xfId="2122"/>
    <cellStyle name="差_检验表 2" xfId="2123"/>
    <cellStyle name="差_指标四 2 2" xfId="2124"/>
    <cellStyle name="标题 1 6_社会保险基金预算调整表" xfId="2125"/>
    <cellStyle name="Accent1" xfId="2126"/>
    <cellStyle name="差_M01-2(州市补助收入)" xfId="2127"/>
    <cellStyle name="汇总 7 2" xfId="2128"/>
    <cellStyle name="警告文本 3 2" xfId="2129"/>
    <cellStyle name="常规 2" xfId="2130"/>
    <cellStyle name="40% - 强调文字颜色 1 10 2" xfId="2131"/>
    <cellStyle name="警告文本 2 2 2" xfId="2132"/>
    <cellStyle name="20% - 强调文字颜色 4 2 2 3" xfId="2133"/>
    <cellStyle name="好_云南农村义务教育统计表 2" xfId="2134"/>
    <cellStyle name="差_2009年一般性转移支付标准工资_地方配套按人均增幅控制8.30一般预算平均增幅、人均可用财力平均增幅两次控制、社会治安系数调整、案件数调整xl 2 2" xfId="2135"/>
    <cellStyle name="检查单元格 5_社会保险基金预算调整表" xfId="2136"/>
    <cellStyle name="60% - 强调文字颜色 3 3 3" xfId="2137"/>
    <cellStyle name="强调文字颜色 3 3 2" xfId="2138"/>
    <cellStyle name="好_0605石屏县 2" xfId="2139"/>
    <cellStyle name="差_乡镇预算" xfId="2140"/>
    <cellStyle name="60% - 强调文字颜色 4 3 2" xfId="2141"/>
    <cellStyle name="好_检验表" xfId="2142"/>
    <cellStyle name="好_高中教师人数（教育厅1.6日提供） 2 2_2016年6旬月报表(1)" xfId="2143"/>
    <cellStyle name="输入 2 2 2 2" xfId="2144"/>
    <cellStyle name="好_三季度－表二 2 2_2016年旬月报表(1)" xfId="2145"/>
    <cellStyle name="20% - 强调文字颜色 6 5" xfId="2146"/>
    <cellStyle name="60% - 强调文字颜色 5 9 2" xfId="2147"/>
    <cellStyle name="Check Cell" xfId="2148"/>
    <cellStyle name="20% - Accent2 2" xfId="2149"/>
    <cellStyle name="好_2009年一般性转移支付标准工资_地方配套按人均增幅控制8.30一般预算平均增幅、人均可用财力平均增幅两次控制、社会治安系数调整、案件数调整xl 2 2_2016年6旬月报表(1)" xfId="2150"/>
    <cellStyle name="差_奖励补助测算7.25 (version 1) (version 1) 2" xfId="2151"/>
    <cellStyle name="好_汇总-县级财政报表附表 3_2016年旬月报表(1)" xfId="2152"/>
    <cellStyle name="20% - 强调文字颜色 6 3 3" xfId="2153"/>
    <cellStyle name="差_财政支出对上级的依赖程度 2" xfId="2154"/>
    <cellStyle name="60% - 强调文字颜色 6 8 2" xfId="2155"/>
    <cellStyle name="好_~5676413 2 2_2016年6旬月报表(1)" xfId="2156"/>
    <cellStyle name="20% - 强调文字颜色 6 4" xfId="2157"/>
    <cellStyle name="差_2006年水利统计指标统计表 2 2_2016年7旬月报表(1)" xfId="2158"/>
    <cellStyle name="差_高中教师人数（教育厅1.6日提供） 3_2016年6旬月报表(1)" xfId="2159"/>
    <cellStyle name="差_Book1_2011.7 2" xfId="2160"/>
    <cellStyle name="Neutral" xfId="2161"/>
    <cellStyle name="差_Book1_1_2011.7 3" xfId="2162"/>
    <cellStyle name="60% - 强调文字颜色 1 11" xfId="2163"/>
    <cellStyle name="差_地方配套按人均增幅控制8.30一般预算平均增幅、人均可用财力平均增幅两次控制、社会治安系数调整、案件数调整xl 3" xfId="2164"/>
    <cellStyle name="40% - 强调文字颜色 5 2" xfId="2165"/>
    <cellStyle name="差_2007年人员分部门统计表 3_2016年7旬月报表(1)" xfId="2166"/>
    <cellStyle name="20% - 强调文字颜色 1 9" xfId="2167"/>
    <cellStyle name="输入 7" xfId="2168"/>
    <cellStyle name="20% - Accent2 2 2" xfId="2169"/>
    <cellStyle name="New Times Roman" xfId="2170"/>
    <cellStyle name="好_指标四 3_2016年旬月报表(1)" xfId="2171"/>
    <cellStyle name="差_2006年基础数据 2 2" xfId="2172"/>
    <cellStyle name="差_财政供养人员 3_2016年旬月报表(1)" xfId="2173"/>
    <cellStyle name="差_桂投9月报统计局 3" xfId="2174"/>
    <cellStyle name="差_2009年一般性转移支付标准工资_不用软件计算9.1不考虑经费管理评价xl" xfId="2175"/>
    <cellStyle name="好_2、土地面积、人口、粮食产量基本情况 2 2_2016年旬月报表(1)" xfId="2176"/>
    <cellStyle name="差_收支表 2015年社会保险基金决算_融安县财政局 农保" xfId="2177"/>
    <cellStyle name="好_2007年检察院案件数 3" xfId="2178"/>
    <cellStyle name="好_530629_2006年县级财政报表附表 3_2016年旬月报表(1)" xfId="2179"/>
    <cellStyle name="链接单元格 7" xfId="2180"/>
    <cellStyle name="差_历年教师人数 2" xfId="2181"/>
    <cellStyle name="输入 9" xfId="2182"/>
    <cellStyle name="差_奖励补助测算5.22测试 3_2016年6旬月报表(1)" xfId="2183"/>
    <cellStyle name="差_2008云南省分县市中小学教职工统计表（教育厅提供） 2 2_2016年6旬月报表(1)" xfId="2184"/>
    <cellStyle name="差_2007年政法部门业务指标 2 2" xfId="2185"/>
    <cellStyle name="60% - 强调文字颜色 1 3 2 2" xfId="2186"/>
    <cellStyle name="好_2009年一般性转移支付标准工资_地方配套按人均增幅控制8.30xl 2 2_2016年6旬月报表(1)" xfId="2187"/>
    <cellStyle name="好_财政供养人员" xfId="2188"/>
    <cellStyle name="强调文字颜色 1 2_(融安县）2017年政府新增一般债券资金安排使用表" xfId="2189"/>
    <cellStyle name="Accent2 - 40% 2 2" xfId="2190"/>
    <cellStyle name="Check Cell_社会保险基金预算调整表" xfId="2191"/>
    <cellStyle name="差_2009年一般性转移支付标准工资_~5676413 3_2016年旬月报表(1)" xfId="2192"/>
    <cellStyle name="好_2007年政法部门业务指标 2" xfId="2193"/>
    <cellStyle name="差_教育厅提供义务教育及高中教师人数（2009年1月6日） 2 2" xfId="2194"/>
    <cellStyle name="_ET_STYLE_NoName_00__Book1_1_来宾市2011年下半年BT融资建设项目计划表201108081" xfId="2195"/>
    <cellStyle name="好_00省级(打印) 3_2016年7旬月报表(1)" xfId="2196"/>
    <cellStyle name="差_2009年一般性转移支付标准工资_奖励补助测算5.24冯铸 3_2016年旬月报表(1)" xfId="2197"/>
    <cellStyle name="差_Book1_Book1 3_2016年7旬月报表(1)" xfId="2198"/>
    <cellStyle name="好_11大理 2" xfId="2199"/>
    <cellStyle name="40% - 强调文字颜色 3 2 2" xfId="2200"/>
    <cellStyle name="40% - 强调文字颜色 2 2 2 2" xfId="2201"/>
    <cellStyle name="差_地方配套按人均增幅控制8.30一般预算平均增幅、人均可用财力平均增幅两次控制、社会治安系数调整、案件数调整xl 2 2_2016年7旬月报表(1)" xfId="2202"/>
    <cellStyle name="链接单元格 2 2 2" xfId="2203"/>
    <cellStyle name="20% - 强调文字颜色 2 9" xfId="2204"/>
    <cellStyle name="40% - 强调文字颜色 6 10 2" xfId="2205"/>
    <cellStyle name="好_00省级(定稿) 2" xfId="2206"/>
    <cellStyle name="Accent4 - 20% 3" xfId="2207"/>
    <cellStyle name="好_05玉溪 3_2016年旬月报表(1)" xfId="2208"/>
    <cellStyle name="差_义务教育阶段教职工人数（教育厅提供最终） 3" xfId="2209"/>
    <cellStyle name="差_5334_2006年迪庆县级财政报表附表 2 2_2016年旬月报表(1)" xfId="2210"/>
    <cellStyle name="常规 11 2" xfId="2211"/>
    <cellStyle name="好_奖励补助测算7.25 (version 1) (version 1) 3_2016年旬月报表(1)" xfId="2212"/>
    <cellStyle name="差_2009年一般性转移支付标准工资_奖励补助测算5.22测试 2 2" xfId="2213"/>
    <cellStyle name="好_Book1_1_来宾市2011年下半年BT融资建设项目计划表201108081 2 2_2016年6旬月报表(1)" xfId="2214"/>
    <cellStyle name="链接单元格 2 2_社会保险基金预算调整表" xfId="2215"/>
    <cellStyle name="40% - 强调文字颜色 6 7 2" xfId="2216"/>
    <cellStyle name="好 6 2" xfId="2217"/>
    <cellStyle name="强调文字颜色 3 10" xfId="2218"/>
    <cellStyle name="60% - 强调文字颜色 6 3 3" xfId="2219"/>
    <cellStyle name="检查单元格 8 2" xfId="2220"/>
    <cellStyle name="好_桂投9月报统计局 2" xfId="2221"/>
    <cellStyle name="好_530629_2006年县级财政报表附表 2 2" xfId="2222"/>
    <cellStyle name="差_M03 3_2016年旬月报表(1)" xfId="2223"/>
    <cellStyle name="好_2008年县级公安保障标准落实奖励经费分配测算 2" xfId="2224"/>
    <cellStyle name="好_~5676413 3_2016年旬月报表(1)" xfId="2225"/>
    <cellStyle name="差_2009年一般性转移支付标准工资_~4190974 2 2_2016年6旬月报表(1)" xfId="2226"/>
    <cellStyle name="好_奖励补助测算7.25 (version 1) (version 1) 3_2016年7旬月报表(1)" xfId="2227"/>
    <cellStyle name="好_11大理 2 2_2016年6旬月报表(1)" xfId="2228"/>
    <cellStyle name="标题 4 7 2" xfId="2229"/>
    <cellStyle name="好_第五部分(才淼、饶永宏）" xfId="2230"/>
    <cellStyle name="好_2007年可用财力 2" xfId="2231"/>
    <cellStyle name="好_2009年一般性转移支付标准工资" xfId="2232"/>
    <cellStyle name="Percent_!!!GO" xfId="2233"/>
    <cellStyle name="检查单元格 7 2" xfId="2234"/>
    <cellStyle name="好_奖励补助测算7.23" xfId="2235"/>
    <cellStyle name="数字" xfId="2236"/>
    <cellStyle name="差_Book1_1_2011.7 2" xfId="2237"/>
    <cellStyle name="Output 3" xfId="2238"/>
    <cellStyle name="60% - 强调文字颜色 6 8" xfId="2239"/>
    <cellStyle name="好_05玉溪 3_2016年6旬月报表(1)" xfId="2240"/>
    <cellStyle name="好_地方配套按人均增幅控制8.30xl" xfId="2241"/>
    <cellStyle name="好_Book1_1 2" xfId="2242"/>
    <cellStyle name="好_义务教育阶段教职工人数（教育厅提供最终） 2 2_2016年7旬月报表(1)" xfId="2243"/>
    <cellStyle name="标题 2 7 2" xfId="2244"/>
    <cellStyle name="差_M03 2 2" xfId="2245"/>
    <cellStyle name="PSDec 2" xfId="2246"/>
    <cellStyle name="常规 10" xfId="2247"/>
    <cellStyle name="差_530623_2006年县级财政报表附表 2 2_2016年7旬月报表(1)" xfId="2248"/>
    <cellStyle name="好_2009年一般性转移支付标准工资_奖励补助测算5.23新 2 2_2016年旬月报表(1)" xfId="2249"/>
    <cellStyle name="好_530623_2006年县级财政报表附表 2 2_2016年旬月报表(1)" xfId="2250"/>
    <cellStyle name="警告文本 10" xfId="2251"/>
    <cellStyle name="输入 3 2" xfId="2252"/>
    <cellStyle name="20% - 强调文字颜色 1 5 2" xfId="2253"/>
    <cellStyle name="40% - Accent6" xfId="2254"/>
    <cellStyle name="常规 2 9 2" xfId="2255"/>
    <cellStyle name="Accent4 - 20% 2 2" xfId="2256"/>
    <cellStyle name="Percent [2] 3" xfId="2257"/>
    <cellStyle name="Accent1 - 40% 2" xfId="2258"/>
    <cellStyle name="好_Book1_来宾市2011年下半年BT融资建设项目计划表201108081" xfId="2259"/>
    <cellStyle name="标题 4 3 2" xfId="2260"/>
    <cellStyle name="汇总" xfId="2261"/>
    <cellStyle name="40% - 强调文字颜色 3 11" xfId="2262"/>
    <cellStyle name="差_2007年人员分部门统计表 2 2" xfId="2263"/>
    <cellStyle name="千位分隔 4 2" xfId="2264"/>
    <cellStyle name="Heading 2_社会保险基金预算调整表" xfId="2265"/>
    <cellStyle name="注释 3" xfId="2266"/>
    <cellStyle name="差_义务教育阶段教职工人数（教育厅提供最终） 2 2_2016年7旬月报表(1)" xfId="2267"/>
    <cellStyle name="好_财政供养人员 2" xfId="2268"/>
    <cellStyle name="60% - 强调文字颜色 2 3 3" xfId="2269"/>
    <cellStyle name="PSInt 3" xfId="2270"/>
    <cellStyle name="好_云南农村义务教育统计表 2 2" xfId="2271"/>
    <cellStyle name="差_地方配套按人均增幅控制8.31（调整结案率后）xl 3_2016年旬月报表(1)" xfId="2272"/>
    <cellStyle name="差_0605石屏县 2 2_2016年旬月报表(1)" xfId="2273"/>
    <cellStyle name="差_卫生部门 2" xfId="2274"/>
    <cellStyle name="常规 4 4" xfId="2275"/>
    <cellStyle name="20% - 强调文字颜色 2 3 2 2" xfId="2276"/>
    <cellStyle name="Accent5 4" xfId="2277"/>
    <cellStyle name="输出 2 2 2" xfId="2278"/>
    <cellStyle name="强调文字颜色 4 10" xfId="2279"/>
    <cellStyle name="好_2009年一般性转移支付标准工资_~4190974 2 2_2016年7旬月报表(1)" xfId="2280"/>
    <cellStyle name="常规 9" xfId="2281"/>
    <cellStyle name="检查单元格 5" xfId="2282"/>
    <cellStyle name="差_汇总 2 2_2016年7旬月报表(1)" xfId="2283"/>
    <cellStyle name="差_奖励补助测算5.24冯铸 2 2_2016年旬月报表(1)" xfId="2284"/>
    <cellStyle name="60% - 强调文字颜色 1 10 2" xfId="2285"/>
    <cellStyle name="_弱电系统设备配置报价清单" xfId="2286"/>
    <cellStyle name="差_下半年禁吸戒毒经费1000万元 2 2" xfId="2287"/>
    <cellStyle name="差_0502通海县 2 2" xfId="2288"/>
    <cellStyle name="差_汇总 3_2016年旬月报表(1)" xfId="2289"/>
    <cellStyle name="Accent2 - 60%" xfId="2290"/>
    <cellStyle name="差_2009年一般性转移支付标准工资_~5676413 2 2" xfId="2291"/>
    <cellStyle name="强调文字颜色 2 6" xfId="2292"/>
    <cellStyle name="日期" xfId="2293"/>
    <cellStyle name="好_2009年一般性转移支付标准工资_奖励补助测算7.25 3_2016年7旬月报表(1)" xfId="2294"/>
    <cellStyle name="差_奖励补助测算5.23新" xfId="2295"/>
    <cellStyle name="强调文字颜色 3 7 2" xfId="2296"/>
    <cellStyle name="40% - 强调文字颜色 4 11" xfId="2297"/>
    <cellStyle name="强调文字颜色 2 2 2 2 2" xfId="2298"/>
    <cellStyle name="好_2009年一般性转移支付标准工资_奖励补助测算7.25 2 2_2016年6旬月报表(1)" xfId="2299"/>
    <cellStyle name="解释性文本 6" xfId="2300"/>
    <cellStyle name="好_2009年一般性转移支付标准工资_~4190974 2" xfId="2301"/>
    <cellStyle name="差 3" xfId="2302"/>
    <cellStyle name="差_奖励补助测算7.25 (version 1) (version 1) 2 2_2016年6旬月报表(1)" xfId="2303"/>
    <cellStyle name="Accent2 - 60% 3" xfId="2304"/>
    <cellStyle name="常规 5" xfId="2305"/>
    <cellStyle name="好_基础数据分析 2 2_2016年6旬月报表(1)" xfId="2306"/>
    <cellStyle name="好_2009年一般性转移支付标准工资_奖励补助测算7.25 5" xfId="2307"/>
    <cellStyle name="标题 3 8 2" xfId="2308"/>
    <cellStyle name="差_2007年检察院案件数 2 2_2016年7旬月报表(1)" xfId="2309"/>
    <cellStyle name="常规_2016年财政收支预算1－10表 (1)" xfId="2310"/>
    <cellStyle name="强调文字颜色 5 2 2" xfId="2311"/>
    <cellStyle name="差_2009年一般性转移支付标准工资_奖励补助测算5.24冯铸 2 2_2016年7旬月报表(1)" xfId="2312"/>
    <cellStyle name="Currency [0] 3" xfId="2313"/>
    <cellStyle name="差_奖励补助测算7.25 (version 1) (version 1) 3_2016年旬月报表(1)" xfId="2314"/>
    <cellStyle name="强调文字颜色 5 6 2" xfId="2315"/>
    <cellStyle name="常规 4 2 2" xfId="2316"/>
    <cellStyle name="差_汇总-县级财政报表附表 2" xfId="2317"/>
    <cellStyle name="差_地方配套按人均增幅控制8.31（调整结案率后）xl 2 2" xfId="2318"/>
    <cellStyle name="好_05玉溪 2 2_2016年旬月报表(1)" xfId="2319"/>
    <cellStyle name="标题 3 10" xfId="2320"/>
    <cellStyle name="好_2009年一般性转移支付标准工资_地方配套按人均增幅控制8.30xl 3_2016年7旬月报表(1)" xfId="2321"/>
    <cellStyle name="好_下半年禁毒办案经费分配2544.3万元 2" xfId="2322"/>
    <cellStyle name="强调文字颜色 3 2_(融安县）2017年政府新增一般债券资金安排使用表" xfId="2323"/>
    <cellStyle name="适中 4 2" xfId="2324"/>
    <cellStyle name="强调文字颜色 1 6 2" xfId="2325"/>
    <cellStyle name="Accent3 - 40% 2" xfId="2326"/>
    <cellStyle name="差_高中教师人数（教育厅1.6日提供） 2 2_2016年7旬月报表(1)" xfId="2327"/>
    <cellStyle name="解释性文本 5 2" xfId="2328"/>
    <cellStyle name="差_工程建设管理台帐(7月） 3_2016年7旬月报表(1)" xfId="2329"/>
    <cellStyle name="好_03昭通" xfId="2330"/>
    <cellStyle name="好_Book1_Book1 3" xfId="2331"/>
    <cellStyle name="콤마 [0]_BOILER-CO1" xfId="2332"/>
    <cellStyle name="强调文字颜色 6 2 2" xfId="2333"/>
    <cellStyle name="差_2006年分析表" xfId="2334"/>
    <cellStyle name="Accent6 2 2" xfId="2335"/>
    <cellStyle name="好_基础数据分析 3" xfId="2336"/>
    <cellStyle name="差_00省级(定稿) 3_2016年旬月报表(1)" xfId="2337"/>
    <cellStyle name="百分比 3 2" xfId="2338"/>
    <cellStyle name="差_基础数据分析 2 2" xfId="2339"/>
    <cellStyle name="差_三季度－表二 3_2016年7旬月报表(1)" xfId="2340"/>
    <cellStyle name="强调文字颜色 4 11" xfId="2341"/>
    <cellStyle name="Accent5 5" xfId="2342"/>
    <cellStyle name="输出 2 2 3" xfId="2343"/>
    <cellStyle name="警告文本 4 2" xfId="2344"/>
    <cellStyle name="好_卫生部门 2" xfId="2345"/>
    <cellStyle name="差_05玉溪 2 2" xfId="2346"/>
    <cellStyle name="40% - 强调文字颜色 2 2" xfId="2347"/>
    <cellStyle name="Good" xfId="2348"/>
    <cellStyle name="好_Book1_Book1 3_2016年7旬月报表(1)" xfId="2349"/>
    <cellStyle name="差 2 2 2 2" xfId="2350"/>
    <cellStyle name="常规_2013年部门预算输出表(1月20日）" xfId="2351"/>
    <cellStyle name="好_2009年一般性转移支付标准工资_地方配套按人均增幅控制8.30xl 3_2016年旬月报表(1)" xfId="2352"/>
    <cellStyle name="20% - 强调文字颜色 4 3 3" xfId="2353"/>
    <cellStyle name="好_2007年人员分部门统计表 2" xfId="2354"/>
    <cellStyle name="差_2009年一般性转移支付标准工资_奖励补助测算5.23新 3_2016年旬月报表(1)" xfId="2355"/>
    <cellStyle name="Comma [0]" xfId="2356"/>
    <cellStyle name="差_奖励补助测算7.25 4" xfId="2357"/>
    <cellStyle name="常规 3 6" xfId="2358"/>
    <cellStyle name="20% - 强调文字颜色 3 5 2" xfId="2359"/>
    <cellStyle name="标题 10" xfId="2360"/>
    <cellStyle name="好_2007年政法部门业务指标 3" xfId="2361"/>
    <cellStyle name="好_2、土地面积、人口、粮食产量基本情况 2 2" xfId="2362"/>
    <cellStyle name="标题 2 4" xfId="2363"/>
    <cellStyle name="标题 2 3_社会保险基金预算调整表" xfId="2364"/>
    <cellStyle name="常规 3 7 2" xfId="2365"/>
    <cellStyle name="差_03昭通 3_2016年旬月报表(1)" xfId="2366"/>
    <cellStyle name="好_2006年在职人员情况 3_2016年旬月报表(1)" xfId="2367"/>
    <cellStyle name="好_2007年人员分部门统计表 2 2_2016年6旬月报表(1)" xfId="2368"/>
    <cellStyle name="标题 2 7_社会保险基金预算调整表" xfId="2369"/>
    <cellStyle name="Accent2_公安安全支出补充表5.14" xfId="2370"/>
    <cellStyle name="标题 2 2 2" xfId="2371"/>
    <cellStyle name="好_Book1_1_来宾市2011年下半年BT融资建设项目计划表201108081 3_2016年6旬月报表(1)" xfId="2372"/>
    <cellStyle name="好_指标四 2" xfId="2373"/>
    <cellStyle name="好_2009年一般性转移支付标准工资_奖励补助测算7.25 2 2_2016年7旬月报表(1)" xfId="2374"/>
    <cellStyle name="标题 2 2 2 2" xfId="2375"/>
    <cellStyle name="差_云南农村义务教育统计表 3_2016年7旬月报表(1)" xfId="2376"/>
    <cellStyle name="好_来宾市2011年下半年BT融资建设项目计划表201108081 2 2_2016年7旬月报表(1)" xfId="2377"/>
    <cellStyle name="好_Book1_工程建设管理台帐(7月） 2_2016年7旬月报表(1)" xfId="2378"/>
    <cellStyle name="差_00省级(定稿) 2 2" xfId="2379"/>
    <cellStyle name="千分位_ 白土" xfId="2380"/>
    <cellStyle name="好_卫生部门 3_2016年7旬月报表(1)" xfId="2381"/>
    <cellStyle name="好_00省级(打印) 2 2_2016年旬月报表(1)" xfId="2382"/>
    <cellStyle name="好_奖励补助测算7.25 4_2016年6旬月报表(1)" xfId="2383"/>
    <cellStyle name="好_汇总 2 2_2016年旬月报表(1)" xfId="2384"/>
    <cellStyle name="标题 2 4 2" xfId="2385"/>
    <cellStyle name="差_00省级(打印) 3" xfId="2386"/>
    <cellStyle name="差_云南省2008年中小学教职工情况（教育厅提供20090101加工整理） 2 2_2016年6旬月报表(1)" xfId="2387"/>
    <cellStyle name="60% - 强调文字颜色 2 4 2" xfId="2388"/>
    <cellStyle name="标题 1 8" xfId="2389"/>
    <cellStyle name="好_教育厅提供义务教育及高中教师人数（2009年1月6日） 3_2016年旬月报表(1)" xfId="2390"/>
    <cellStyle name="好_2008云南省分县市中小学教职工统计表（教育厅提供） 2" xfId="2391"/>
    <cellStyle name="PSSpacer" xfId="2392"/>
    <cellStyle name="差_2009年一般性转移支付标准工资_奖励补助测算7.25 (version 1) (version 1) 2 2_2016年旬月报表(1)" xfId="2393"/>
    <cellStyle name="好_地方配套按人均增幅控制8.31（调整结案率后）xl 2 2" xfId="2394"/>
    <cellStyle name="20% - Accent4 3" xfId="2395"/>
    <cellStyle name="差_2009年一般性转移支付标准工资_不用软件计算9.1不考虑经费管理评价xl 3_2016年旬月报表(1)" xfId="2396"/>
    <cellStyle name="差_00省级(打印) 3_2016年旬月报表(1)" xfId="2397"/>
    <cellStyle name="标题 2 5" xfId="2398"/>
    <cellStyle name="差_2006年水利统计指标统计表 3_2016年7旬月报表(1)" xfId="2399"/>
    <cellStyle name="标题 3 9" xfId="2400"/>
    <cellStyle name="好_业务工作量指标 3" xfId="2401"/>
    <cellStyle name="差_Book1_3 2" xfId="2402"/>
    <cellStyle name="输入 11" xfId="2403"/>
    <cellStyle name="强调文字颜色 5 7" xfId="2404"/>
    <cellStyle name="差_汇总 2 2_2016年6旬月报表(1)" xfId="2405"/>
    <cellStyle name="输出 2 2 2_社会保险基金预算调整表" xfId="2406"/>
    <cellStyle name="60% - 强调文字颜色 6 4" xfId="2407"/>
    <cellStyle name="差_奖励补助测算5.22测试 2 2_2016年旬月报表(1)" xfId="2408"/>
    <cellStyle name="差_5334_2006年迪庆县级财政报表附表 2 2_2016年6旬月报表(1)" xfId="2409"/>
    <cellStyle name="好_2009年一般性转移支付标准工资_不用软件计算9.1不考虑经费管理评价xl 2 2_2016年旬月报表(1)" xfId="2410"/>
    <cellStyle name="标题 2 6 2" xfId="2411"/>
    <cellStyle name="好_Book1_1_2011.7 2 2_2016年6旬月报表(1)" xfId="2412"/>
    <cellStyle name="注释 2 2 2_社会保险基金预算调整表" xfId="2413"/>
    <cellStyle name="差_530629_2006年县级财政报表附表 2 2" xfId="2414"/>
    <cellStyle name="强调文字颜色 2 5" xfId="2415"/>
    <cellStyle name="好_2006年水利统计指标统计表 3_2016年7旬月报表(1)" xfId="2416"/>
    <cellStyle name="差_2009年一般性转移支付标准工资_奖励补助测算7.23 2 2_2016年7旬月报表(1)" xfId="2417"/>
    <cellStyle name="差_义务教育阶段教职工人数（教育厅提供最终） 2 2_2016年6旬月报表(1)" xfId="2418"/>
    <cellStyle name="千位分隔[0] 2 3" xfId="2419"/>
    <cellStyle name="40% - 强调文字颜色 4 9 2" xfId="2420"/>
    <cellStyle name="差_2006年水利统计指标统计表 2 2_2016年6旬月报表(1)" xfId="2421"/>
    <cellStyle name="60% - 强调文字颜色 6 2 3" xfId="2422"/>
    <cellStyle name="差_2006年全省财力计算表（中央、决算） 2" xfId="2423"/>
    <cellStyle name="标题 4 5" xfId="2424"/>
    <cellStyle name="常规_(融安县）2017年政府新增一般债券资金安排使用表" xfId="2425"/>
    <cellStyle name="常规 3 7" xfId="2426"/>
    <cellStyle name="强调文字颜色 5" xfId="2427"/>
    <cellStyle name="常规 3 3 2" xfId="2428"/>
    <cellStyle name="差_2006年在职人员情况 2" xfId="2429"/>
    <cellStyle name="差_不用软件计算9.1不考虑经费管理评价xl 2" xfId="2430"/>
    <cellStyle name="警告文本 9" xfId="2431"/>
    <cellStyle name="gcd 2" xfId="2432"/>
    <cellStyle name="60% - 强调文字颜色 6 10" xfId="2433"/>
    <cellStyle name="常规 2 3" xfId="2434"/>
    <cellStyle name="差_奖励补助测算7.25 2 2" xfId="2435"/>
    <cellStyle name="好_汇总-县级财政报表附表 3_2016年6旬月报表(1)" xfId="2436"/>
    <cellStyle name="标题1" xfId="2437"/>
    <cellStyle name="Accent3 2" xfId="2438"/>
    <cellStyle name="好_2009年一般性转移支付标准工资_奖励补助测算5.22测试 2 2" xfId="2439"/>
    <cellStyle name="差_2007年检察院案件数 2" xfId="2440"/>
    <cellStyle name="60% - 强调文字颜色 6 4 2" xfId="2441"/>
    <cellStyle name="适中 9 2" xfId="2442"/>
    <cellStyle name="常规 2 2 2" xfId="2443"/>
    <cellStyle name="好_融资完成情况统计表 2 2_2016年旬月报表(1)" xfId="2444"/>
    <cellStyle name="20% - 强调文字颜色 5 7 2" xfId="2445"/>
    <cellStyle name="差_~5676413 3_2016年6旬月报表(1)" xfId="2446"/>
    <cellStyle name="差_汇总" xfId="2447"/>
    <cellStyle name="60% - 强调文字颜色 3 8 2" xfId="2448"/>
    <cellStyle name="标题 3 9_社会保险基金预算调整表" xfId="2449"/>
    <cellStyle name="差_2006年全省财力计算表（中央、决算） 2 2_2016年6旬月报表(1)" xfId="2450"/>
    <cellStyle name="40% - 强调文字颜色 4 3" xfId="2451"/>
    <cellStyle name="差_基础数据分析" xfId="2452"/>
    <cellStyle name="好_工程建设管理台帐(7月） 3" xfId="2453"/>
    <cellStyle name="好 6" xfId="2454"/>
    <cellStyle name="差_2009年一般性转移支付标准工资_地方配套按人均增幅控制8.30一般预算平均增幅、人均可用财力平均增幅两次控制、社会治安系数调整、案件数调整xl 3" xfId="2455"/>
    <cellStyle name="差_530623_2006年县级财政报表附表 3" xfId="2456"/>
    <cellStyle name="好_14年预算调整总表(12.2）" xfId="2457"/>
    <cellStyle name="好_~5676413 2 2" xfId="2458"/>
    <cellStyle name="差_2006年在职人员情况 3" xfId="2459"/>
    <cellStyle name="差_地方配套按人均增幅控制8.30xl 2 2_2016年6旬月报表(1)" xfId="2460"/>
    <cellStyle name="注释 2 4" xfId="2461"/>
    <cellStyle name="好_2009年一般性转移支付标准工资_奖励补助测算5.22测试 2 2_2016年旬月报表(1)" xfId="2462"/>
    <cellStyle name="_ET_STYLE_NoName_00__截止7月27日前期工作进展情况(7.27）" xfId="2463"/>
    <cellStyle name="40% - 强调文字颜色 5 8" xfId="2464"/>
    <cellStyle name="60% - Accent2" xfId="2465"/>
    <cellStyle name="差_2009年一般性转移支付标准工资_奖励补助测算5.23新" xfId="2466"/>
    <cellStyle name="差_奖励补助测算7.25 3_2016年旬月报表(1)" xfId="2467"/>
    <cellStyle name="差 10" xfId="2468"/>
    <cellStyle name="差_云南省2008年转移支付测算——州市本级考核部分及政策性测算 2" xfId="2469"/>
    <cellStyle name="好_县级公安机关公用经费标准奖励测算方案（定稿） 2 2_2016年7旬月报表(1)" xfId="2470"/>
    <cellStyle name="差_2009年一般性转移支付标准工资_奖励补助测算7.25 2" xfId="2471"/>
    <cellStyle name="标题 2" xfId="2472"/>
    <cellStyle name="差_地方配套按人均增幅控制8.30一般预算平均增幅、人均可用财力平均增幅两次控制、社会治安系数调整、案件数调整xl 3_2016年6旬月报表(1)" xfId="2473"/>
    <cellStyle name="差_Book1_1 2_2016年旬月报表(1)" xfId="2474"/>
    <cellStyle name="差_奖励补助测算5.22测试 3_2016年旬月报表(1)" xfId="2475"/>
    <cellStyle name="60% - 强调文字颜色 3 2" xfId="2476"/>
    <cellStyle name="差_检验表（调整后）" xfId="2477"/>
    <cellStyle name="小数" xfId="2478"/>
    <cellStyle name="好_05玉溪 2" xfId="2479"/>
    <cellStyle name="Bad 2 2" xfId="2480"/>
    <cellStyle name="差_M03 2" xfId="2481"/>
    <cellStyle name="好_2009年一般性转移支付标准工资_不用软件计算9.1不考虑经费管理评价xl 3_2016年7旬月报表(1)" xfId="2482"/>
    <cellStyle name="好_03昭通 3_2016年旬月报表(1)" xfId="2483"/>
    <cellStyle name="好_5334_2006年迪庆县级财政报表附表 3_2016年6旬月报表(1)" xfId="2484"/>
    <cellStyle name="好_Book1_1" xfId="2485"/>
    <cellStyle name="标题 2 7" xfId="2486"/>
    <cellStyle name="差_Book1_来宾市2011年下半年BT融资建设项目计划表201108081 2_2016年6旬月报表(1)" xfId="2487"/>
    <cellStyle name="差_基础数据分析 3_2016年7旬月报表(1)" xfId="2488"/>
    <cellStyle name="差_2009年一般性转移支付标准工资_奖励补助测算5.23新 2 2" xfId="2489"/>
    <cellStyle name="PSInt 2" xfId="2490"/>
    <cellStyle name="60% - 强调文字颜色 2 3 2" xfId="2491"/>
    <cellStyle name="差_工程建设管理台帐(7月） 3" xfId="2492"/>
    <cellStyle name="差 10 2" xfId="2493"/>
    <cellStyle name="好_03昭通 2 2" xfId="2494"/>
    <cellStyle name="差_2009年一般性转移支付标准工资_奖励补助测算7.25 2 2" xfId="2495"/>
    <cellStyle name="Accent5_公安安全支出补充表5.14" xfId="2496"/>
    <cellStyle name="好_2009年一般性转移支付标准工资_地方配套按人均增幅控制8.30xl 2 2_2016年7旬月报表(1)" xfId="2497"/>
    <cellStyle name="好_03昭通 3_2016年7旬月报表(1)" xfId="2498"/>
    <cellStyle name="标题 7" xfId="2499"/>
    <cellStyle name="差_2006年水利统计指标统计表 3" xfId="2500"/>
    <cellStyle name="差_5334_2006年迪庆县级财政报表附表" xfId="2501"/>
    <cellStyle name="计算 8_社会保险基金预算调整表" xfId="2502"/>
    <cellStyle name="好_云南省2008年中小学教职工情况（教育厅提供20090101加工整理） 3_2016年7旬月报表(1)" xfId="2503"/>
    <cellStyle name="好_来宾市2011年下半年BT融资建设项目计划表201108081 3_2016年6旬月报表(1)" xfId="2504"/>
    <cellStyle name="差_工程建设管理台帐(7月）" xfId="2505"/>
    <cellStyle name="差_11大理 2 2_2016年旬月报表(1)" xfId="2506"/>
    <cellStyle name="20% - 强调文字颜色 6 5 2" xfId="2507"/>
    <cellStyle name="Check Cell 2" xfId="2508"/>
    <cellStyle name="输出 8" xfId="2509"/>
    <cellStyle name="差_奖励补助测算7.25 (version 1) (version 1) 2 2" xfId="2510"/>
    <cellStyle name="Neutral 2" xfId="2511"/>
    <cellStyle name="链接单元格 2 3" xfId="2512"/>
    <cellStyle name="40% - 强调文字颜色 6 11" xfId="2513"/>
    <cellStyle name="20% - 强调文字颜色 5 10" xfId="2514"/>
    <cellStyle name="好_汇总-县级财政报表附表" xfId="2515"/>
    <cellStyle name="40% - 强调文字颜色 6 7" xfId="2516"/>
    <cellStyle name="60% - 强调文字颜色 3 9 2" xfId="2517"/>
    <cellStyle name="好_Book1_2011.7 2 2" xfId="2518"/>
    <cellStyle name="40% - 强调文字颜色 4 4 2" xfId="2519"/>
    <cellStyle name="千位[0]_ 方正PC" xfId="2520"/>
    <cellStyle name="差_地方配套按人均增幅控制8.30一般预算平均增幅、人均可用财力平均增幅两次控制、社会治安系数调整、案件数调整xl 3_2016年旬月报表(1)" xfId="2521"/>
    <cellStyle name="60% - Accent6 3" xfId="2522"/>
    <cellStyle name="差_2009年一般性转移支付标准工资_奖励补助测算5.24冯铸 2 2" xfId="2523"/>
    <cellStyle name="强调文字颜色 3 11" xfId="2524"/>
    <cellStyle name="好_2、土地面积、人口、粮食产量基本情况 2 2_2016年7旬月报表(1)" xfId="2525"/>
    <cellStyle name="好_汇总 2 2_2016年6旬月报表(1)" xfId="2526"/>
    <cellStyle name="好_2009年一般性转移支付标准工资 2 2_2016年旬月报表(1)" xfId="2527"/>
    <cellStyle name="好_Book1_融资完成情况统计表 2_2016年6旬月报表(1)" xfId="2528"/>
    <cellStyle name="检查单元格 10" xfId="2529"/>
    <cellStyle name="表标题 2" xfId="2530"/>
    <cellStyle name="差_~4190974 2 2_2016年6旬月报表(1)" xfId="2531"/>
    <cellStyle name="好_不用软件计算9.1不考虑经费管理评价xl 2 2_2016年6旬月报表(1)" xfId="2532"/>
    <cellStyle name="差_2011.7" xfId="2533"/>
    <cellStyle name="好_卫生部门 2 2" xfId="2534"/>
    <cellStyle name="常规 3 2" xfId="2535"/>
    <cellStyle name="差_2、土地面积、人口、粮食产量基本情况 2 2_2016年7旬月报表(1)" xfId="2536"/>
    <cellStyle name="差_~4190974 3_2016年7旬月报表(1)" xfId="2537"/>
    <cellStyle name="差_2007年政法部门业务指标 2 2_2016年旬月报表(1)" xfId="2538"/>
    <cellStyle name="差_Book1_2011.7 2 2_2016年6旬月报表(1)" xfId="2539"/>
    <cellStyle name="未定义" xfId="2540"/>
    <cellStyle name="差_2007年人员分部门统计表 3_2016年6旬月报表(1)" xfId="2541"/>
    <cellStyle name="差_融资完成情况统计表 2 2_2016年7旬月报表(1)" xfId="2542"/>
    <cellStyle name="差_2、土地面积、人口、粮食产量基本情况" xfId="2543"/>
    <cellStyle name="差_0502通海县 2 2_2016年7旬月报表(1)" xfId="2544"/>
    <cellStyle name="强调文字颜色 2 2_(融安县）2017年政府新增一般债券资金安排使用表" xfId="2545"/>
    <cellStyle name="强调文字颜色 3 2 2" xfId="2546"/>
    <cellStyle name="输出 7" xfId="2547"/>
    <cellStyle name="好" xfId="2548"/>
    <cellStyle name="好_云南省2008年中小学教师人数统计表" xfId="2549"/>
    <cellStyle name="计算 9 2" xfId="2550"/>
    <cellStyle name="40% - 强调文字颜色 4 2_(融安县）2017年政府新增一般债券资金安排使用表" xfId="2551"/>
    <cellStyle name="差_2008云南省分县市中小学教职工统计表（教育厅提供） 2 2" xfId="2552"/>
    <cellStyle name="差_工程建设管理台帐(7月） 2 2_2016年旬月报表(1)" xfId="2553"/>
    <cellStyle name="差_2008云南省分县市中小学教职工统计表（教育厅提供）" xfId="2554"/>
    <cellStyle name="差_530629_2006年县级财政报表附表 3_2016年7旬月报表(1)" xfId="2555"/>
    <cellStyle name="Heading 3_社会保险基金预算调整表" xfId="2556"/>
    <cellStyle name="检查单元格 11" xfId="2557"/>
    <cellStyle name="差_奖励补助测算5.22测试 2 2_2016年7旬月报表(1)" xfId="2558"/>
    <cellStyle name="好_Book1_1_来宾市2011年下半年BT融资建设项目计划表201108081 2 2" xfId="2559"/>
    <cellStyle name="差_高中教师人数（教育厅1.6日提供） 3" xfId="2560"/>
    <cellStyle name="常规 4 6 2" xfId="2561"/>
    <cellStyle name="汇总 3" xfId="2562"/>
    <cellStyle name="好_2006年水利统计指标统计表 2" xfId="2563"/>
    <cellStyle name="40% - 强调文字颜色 1 9 2" xfId="2564"/>
    <cellStyle name="差_县级公安机关公用经费标准奖励测算方案（定稿） 3_2016年旬月报表(1)" xfId="2565"/>
    <cellStyle name="好 2" xfId="2566"/>
    <cellStyle name="好_云南省2008年中小学教师人数统计表 2" xfId="2567"/>
    <cellStyle name="40% - 强调文字颜色 4 2 3" xfId="2568"/>
    <cellStyle name="差_县级公安机关公用经费标准奖励测算方案（定稿） 3_2016年6旬月报表(1)" xfId="2569"/>
    <cellStyle name="好_Book2 3_2016年7旬月报表(1)" xfId="2570"/>
    <cellStyle name="Note 2 2" xfId="2571"/>
    <cellStyle name="差_2009年一般性转移支付标准工资_地方配套按人均增幅控制8.30一般预算平均增幅、人均可用财力平均增幅两次控制、社会治安系数调整、案件数调整xl 2 2_2016年7旬月报表(1)" xfId="2572"/>
    <cellStyle name="差_2007年可用财力" xfId="2573"/>
    <cellStyle name="差_卫生部门 2 2_2016年旬月报表(1)" xfId="2574"/>
    <cellStyle name="差_云南省2008年中小学教职工情况（教育厅提供20090101加工整理） 2 2_2016年旬月报表(1)" xfId="2575"/>
    <cellStyle name="好_1003牟定县 2" xfId="2576"/>
    <cellStyle name="输出 9" xfId="2577"/>
    <cellStyle name="标题 2 5 2" xfId="2578"/>
    <cellStyle name="常规 4 5 2" xfId="2579"/>
    <cellStyle name="20% - 强调文字颜色 3 3 3" xfId="2580"/>
    <cellStyle name="好_00省级(定稿) 3" xfId="2581"/>
    <cellStyle name="20% - 强调文字颜色 4 6 2" xfId="2582"/>
    <cellStyle name="好_桂投9月报统计局 2 2_2016年7旬月报表(1)" xfId="2583"/>
    <cellStyle name="好_2007年政法部门业务指标" xfId="2584"/>
    <cellStyle name="好_地方配套按人均增幅控制8.30一般预算平均增幅、人均可用财力平均增幅两次控制、社会治安系数调整、案件数调整xl 3_2016年7旬月报表(1)" xfId="2585"/>
    <cellStyle name="40% - 强调文字颜色 2 9" xfId="2586"/>
    <cellStyle name="好_Book1_来宾市2011年下半年BT融资建设项目计划表201108081 2" xfId="2587"/>
    <cellStyle name="好_云南省2008年转移支付测算——州市本级考核部分及政策性测算 2 2_2016年旬月报表(1)" xfId="2588"/>
    <cellStyle name="好_530629_2006年县级财政报表附表 3_2016年7旬月报表(1)" xfId="2589"/>
    <cellStyle name="差_M01-2(州市补助收入) 2 2_2016年7旬月报表(1)" xfId="2590"/>
    <cellStyle name="好_2009年一般性转移支付标准工资_奖励补助测算5.23新 3_2016年旬月报表(1)" xfId="2591"/>
    <cellStyle name="差_工程建设管理台帐(7月） 3_2016年6旬月报表(1)" xfId="2592"/>
    <cellStyle name="差_高中教师人数（教育厅1.6日提供） 2 2_2016年6旬月报表(1)" xfId="2593"/>
    <cellStyle name="差_地方配套按人均增幅控制8.30xl 3_2016年旬月报表(1)" xfId="2594"/>
    <cellStyle name="标题 3 4 2" xfId="2595"/>
    <cellStyle name="检查单元格 7" xfId="2596"/>
    <cellStyle name="输出 3 2 2" xfId="2597"/>
    <cellStyle name="常规_12年项目汇总表（格式）" xfId="2598"/>
    <cellStyle name="链接单元格 2_(融安县）2017年政府新增一般债券资金安排使用表" xfId="2599"/>
    <cellStyle name="60% - Accent5 2 2" xfId="2600"/>
    <cellStyle name="差_来宾市2011年下半年BT融资建设项目计划表201108081 3_2016年7旬月报表(1)" xfId="2601"/>
    <cellStyle name="好_2016年融安县债务限额和余额情况表" xfId="2602"/>
    <cellStyle name="好_~4190974 3_2016年旬月报表(1)" xfId="2603"/>
    <cellStyle name="差_00省级(定稿) 2 2_2016年7旬月报表(1)" xfId="2604"/>
    <cellStyle name="好_~4190974 2 2_2016年旬月报表(1)" xfId="2605"/>
    <cellStyle name="好_2007年检察院案件数 3_2016年旬月报表(1)" xfId="2606"/>
    <cellStyle name="强调文字颜色 6 9 2" xfId="2607"/>
    <cellStyle name="Currency" xfId="2608"/>
    <cellStyle name="差_00省级(定稿) 2 2_2016年6旬月报表(1)" xfId="2609"/>
    <cellStyle name="60% - Accent2 3" xfId="2610"/>
    <cellStyle name="40% - 强调文字颜色 3 2" xfId="2611"/>
    <cellStyle name="Output" xfId="2612"/>
    <cellStyle name="标题 2 5_社会保险基金预算调整表" xfId="2613"/>
    <cellStyle name="好_三季度－表二 3_2016年7旬月报表(1)" xfId="2614"/>
    <cellStyle name="好_工程建设管理台帐(7月） 2" xfId="2615"/>
    <cellStyle name="好_Book1_3 3" xfId="2616"/>
    <cellStyle name="千位_ 方正PC" xfId="2617"/>
    <cellStyle name="汇总 6" xfId="2618"/>
    <cellStyle name="60% - 强调文字颜色 3 7" xfId="2619"/>
    <cellStyle name="60% - 强调文字颜色 1 2 3" xfId="2620"/>
    <cellStyle name="好_桂投9月报统计局 3_2016年7旬月报表(1)" xfId="2621"/>
    <cellStyle name="差_奖励补助测算7.25 (version 1) (version 1) 3_2016年6旬月报表(1)" xfId="2622"/>
    <cellStyle name="差_Book1_1_2011.7 3_2016年旬月报表(1)" xfId="2623"/>
    <cellStyle name="差_1110洱源县 3_2016年7旬月报表(1)" xfId="2624"/>
    <cellStyle name="标题 4 5 2" xfId="2625"/>
    <cellStyle name="好_Book1_1_来宾市2011年下半年BT融资建设项目计划表201108081 3" xfId="2626"/>
    <cellStyle name="Note 2" xfId="2627"/>
    <cellStyle name="差_2015年财政收支预算1－10表" xfId="2628"/>
    <cellStyle name="差_2009年一般性转移支付标准工资_奖励补助测算7.23 3" xfId="2629"/>
    <cellStyle name="好_来宾市2011年下半年BT融资建设项目计划表201108081 3" xfId="2630"/>
    <cellStyle name="差_第一部分：综合全" xfId="2631"/>
    <cellStyle name="千位分隔 5 2" xfId="2632"/>
    <cellStyle name="好_Book1_2 2_2016年7旬月报表(1)" xfId="2633"/>
    <cellStyle name="标题 4 4 2" xfId="2634"/>
    <cellStyle name="差_2007年人员分部门统计表 3" xfId="2635"/>
    <cellStyle name="千位分隔 5" xfId="2636"/>
    <cellStyle name="标题 4 4" xfId="2637"/>
    <cellStyle name="货币_2013年部门预算输出表(1月20日）" xfId="2638"/>
    <cellStyle name="差_~5676413 3" xfId="2639"/>
    <cellStyle name="标题 3 2 2" xfId="2640"/>
    <cellStyle name="40% - Accent3 2 2" xfId="2641"/>
    <cellStyle name="差_1003牟定县 2_2016年旬月报表(1)" xfId="2642"/>
    <cellStyle name="差_汇总 3_2016年6旬月报表(1)" xfId="2643"/>
    <cellStyle name="差_2007年政法部门业务指标 3" xfId="2644"/>
    <cellStyle name="差_财政供养人员 3_2016年7旬月报表(1)" xfId="2645"/>
    <cellStyle name="标题 4 3" xfId="2646"/>
    <cellStyle name="差_2007年人员分部门统计表 2" xfId="2647"/>
    <cellStyle name="千位分隔 4" xfId="2648"/>
    <cellStyle name="标题 2 9" xfId="2649"/>
    <cellStyle name="好_Book1_3" xfId="2650"/>
    <cellStyle name="检查单元格 4_社会保险基金预算调整表" xfId="2651"/>
    <cellStyle name="60% - 强调文字颜色 1 5" xfId="2652"/>
    <cellStyle name="输出 2" xfId="2653"/>
    <cellStyle name="20% - 强调文字颜色 3 2 2 2 2" xfId="2654"/>
    <cellStyle name="差_~4190974 3_2016年6旬月报表(1)" xfId="2655"/>
    <cellStyle name="差_2007年检察院案件数 2 2_2016年旬月报表(1)" xfId="2656"/>
    <cellStyle name="强调文字颜色 2 5 2" xfId="2657"/>
    <cellStyle name="好_2009年一般性转移支付标准工资_奖励补助测算7.25" xfId="2658"/>
    <cellStyle name="差_Book1 2_社会保险基金预算调整表" xfId="2659"/>
    <cellStyle name="标题 4 6" xfId="2660"/>
    <cellStyle name="输入 8_社会保险基金预算调整表" xfId="2661"/>
    <cellStyle name="差_2007年人员分部门统计表" xfId="2662"/>
    <cellStyle name="差_奖励补助测算5.23新 2 2_2016年旬月报表(1)" xfId="2663"/>
    <cellStyle name="标题 8" xfId="2664"/>
    <cellStyle name="差_奖励补助测算5.23新 2 2_2016年6旬月报表(1)" xfId="2665"/>
    <cellStyle name="好_2007年政法部门业务指标 2 2_2016年7旬月报表(1)" xfId="2666"/>
    <cellStyle name="好_Book1_Book1 2 2" xfId="2667"/>
    <cellStyle name="强调文字颜色 6 11" xfId="2668"/>
    <cellStyle name="差_11大理" xfId="2669"/>
    <cellStyle name="常规 3 5" xfId="2670"/>
    <cellStyle name="20% - 强调文字颜色 6 10" xfId="2671"/>
    <cellStyle name="强调文字颜色 5 4 2" xfId="2672"/>
    <cellStyle name="好_财政供养人员 3" xfId="2673"/>
    <cellStyle name="注释 4" xfId="2674"/>
    <cellStyle name="Input 2 2" xfId="2675"/>
    <cellStyle name="差_03昭通 3_2016年7旬月报表(1)" xfId="2676"/>
    <cellStyle name="差_汇总-县级财政报表附表 3_2016年6旬月报表(1)" xfId="2677"/>
    <cellStyle name="注释 2 2_社会保险基金预算调整表" xfId="2678"/>
    <cellStyle name="差_2009年一般性转移支付标准工资_地方配套按人均增幅控制8.30xl 2" xfId="2679"/>
    <cellStyle name="40% - 强调文字颜色 3 5 2" xfId="2680"/>
    <cellStyle name="好_2009年一般性转移支付标准工资 3" xfId="2681"/>
    <cellStyle name="好_Book2 2 2_2016年旬月报表(1)" xfId="2682"/>
    <cellStyle name="千位分隔 6" xfId="2683"/>
    <cellStyle name="Accent1 - 60% 2" xfId="2684"/>
    <cellStyle name="好_奖励补助测算5.24冯铸 2 2_2016年旬月报表(1)" xfId="2685"/>
    <cellStyle name="标题 1 5" xfId="2686"/>
    <cellStyle name="差_530623_2006年县级财政报表附表 3_2016年7旬月报表(1)" xfId="2687"/>
    <cellStyle name="强调文字颜色 4 2 3" xfId="2688"/>
    <cellStyle name="Accent3 - 20% 2 2" xfId="2689"/>
    <cellStyle name="检查单元格 6" xfId="2690"/>
    <cellStyle name="后继超链接" xfId="2691"/>
    <cellStyle name="好_第五部分(才淼、饶永宏） 2 2_2016年旬月报表(1)" xfId="2692"/>
    <cellStyle name="PSSpacer 2" xfId="2693"/>
    <cellStyle name="好_~4190974 3" xfId="2694"/>
    <cellStyle name="Percent [2]" xfId="2695"/>
    <cellStyle name="标题 2 10" xfId="2696"/>
    <cellStyle name="差_Book1_2 2_2016年6旬月报表(1)" xfId="2697"/>
    <cellStyle name="强调文字颜色 5 9" xfId="2698"/>
    <cellStyle name="输出 4_社会保险基金预算调整表" xfId="2699"/>
    <cellStyle name="好_县级公安机关公用经费标准奖励测算方案（定稿） 2" xfId="2700"/>
    <cellStyle name="标题 11 2" xfId="2701"/>
    <cellStyle name="Neutral 3" xfId="2702"/>
    <cellStyle name="标题 2 8_社会保险基金预算调整表" xfId="2703"/>
    <cellStyle name="好_2009年一般性转移支付标准工资_~5676413 3" xfId="2704"/>
    <cellStyle name="差_0502通海县 3_2016年旬月报表(1)" xfId="2705"/>
    <cellStyle name="差_1110洱源县" xfId="2706"/>
    <cellStyle name="好_2、土地面积、人口、粮食产量基本情况 3_2016年6旬月报表(1)" xfId="2707"/>
    <cellStyle name="标题 4 6 2" xfId="2708"/>
    <cellStyle name="强调文字颜色 1 7" xfId="2709"/>
    <cellStyle name="差_云南农村义务教育统计表 2 2_2016年旬月报表(1)" xfId="2710"/>
    <cellStyle name="适中 5" xfId="2711"/>
    <cellStyle name="差_2006年水利统计指标统计表 3_2016年旬月报表(1)" xfId="2712"/>
    <cellStyle name="输入 6 2" xfId="2713"/>
    <cellStyle name="标题 3 2 3" xfId="2714"/>
    <cellStyle name="好_三季度－表二 3_2016年旬月报表(1)" xfId="2715"/>
    <cellStyle name="差_M01-2(州市补助收入) 3_2016年6旬月报表(1)" xfId="2716"/>
    <cellStyle name="好_奖励补助测算7.23 2 2_2016年6旬月报表(1)" xfId="2717"/>
    <cellStyle name="差_Book1_1_2011.7 3_2016年6旬月报表(1)" xfId="2718"/>
    <cellStyle name="计算 3_社会保险基金预算调整表" xfId="2719"/>
    <cellStyle name="40% - 强调文字颜色 2 8 2" xfId="2720"/>
    <cellStyle name="40% - 强调文字颜色 4 10 2" xfId="2721"/>
    <cellStyle name="注释 6" xfId="2722"/>
    <cellStyle name="标题 1 3" xfId="2723"/>
    <cellStyle name="好_2006年全省财力计算表（中央、决算）" xfId="2724"/>
    <cellStyle name="标题 1 2 2" xfId="2725"/>
    <cellStyle name="注释 5 2" xfId="2726"/>
    <cellStyle name="好_Book1_1_来宾市2011年下半年BT融资建设项目计划表201108081 2 2_2016年旬月报表(1)" xfId="2727"/>
    <cellStyle name="差_Book2 3_2016年7旬月报表(1)" xfId="2728"/>
    <cellStyle name="好_2006年全省财力计算表（中央、决算） 2 2" xfId="2729"/>
    <cellStyle name="好_来宾市2011年下半年BT融资建设项目计划表201108081 2 2" xfId="2730"/>
    <cellStyle name="差_Book1_Book1 2 2_2016年旬月报表(1)" xfId="2731"/>
    <cellStyle name="差_2009年一般性转移支付标准工资_奖励补助测算7.23 2 2" xfId="2732"/>
    <cellStyle name="差 2" xfId="2733"/>
    <cellStyle name="好_奖励补助测算7.25 3_2016年6旬月报表(1)" xfId="2734"/>
    <cellStyle name="Good 3" xfId="2735"/>
    <cellStyle name="好_2009年一般性转移支付标准工资_~4190974 2 2_2016年6旬月报表(1)" xfId="2736"/>
    <cellStyle name="强调文字颜色 2 2 2 3" xfId="2737"/>
    <cellStyle name="好_桂投9月报统计局 3_2016年6旬月报表(1)" xfId="2738"/>
    <cellStyle name="60% - 强调文字颜色 3 2 2 2 2" xfId="2739"/>
    <cellStyle name="差_下半年禁吸戒毒经费1000万元 2 2_2016年6旬月报表(1)" xfId="2740"/>
    <cellStyle name="差_2008年县级公安保障标准落实奖励经费分配测算 2" xfId="2741"/>
    <cellStyle name="60% - 强调文字颜色 5 7" xfId="2742"/>
    <cellStyle name="40% - 强调文字颜色 4 3 2 2" xfId="2743"/>
    <cellStyle name="好_Book1_Book1 2 2_2016年7旬月报表(1)" xfId="2744"/>
    <cellStyle name="计算 9_社会保险基金预算调整表" xfId="2745"/>
    <cellStyle name="40% - 强调文字颜色 2 2 2" xfId="2746"/>
    <cellStyle name="好_Book1_1_2011.7 2 2_2016年7旬月报表(1)" xfId="2747"/>
    <cellStyle name="Accent1 3" xfId="2748"/>
    <cellStyle name="Accent1 - 60% 2 2" xfId="2749"/>
    <cellStyle name="千位分隔 3 3" xfId="2750"/>
    <cellStyle name="40% - 强调文字颜色 2 5 2" xfId="2751"/>
    <cellStyle name="差_汇总 2" xfId="2752"/>
    <cellStyle name="好_第一部分：综合全" xfId="2753"/>
    <cellStyle name="差_地方配套按人均增幅控制8.30一般预算平均增幅、人均可用财力平均增幅两次控制、社会治安系数调整、案件数调整xl" xfId="2754"/>
    <cellStyle name="好_11大理 2 2_2016年7旬月报表(1)" xfId="2755"/>
    <cellStyle name="差_2006年在职人员情况 2 2_2016年7旬月报表(1)" xfId="2756"/>
    <cellStyle name="60% - 强调文字颜色 6 3 2 2" xfId="2757"/>
    <cellStyle name="标题 3 6_社会保险基金预算调整表" xfId="2758"/>
    <cellStyle name="好_地方配套按人均增幅控制8.30xl 3_2016年6旬月报表(1)" xfId="2759"/>
    <cellStyle name="60% - 强调文字颜色 4 4" xfId="2760"/>
    <cellStyle name="标题 3 9 2" xfId="2761"/>
    <cellStyle name="标题 3 8_社会保险基金预算调整表" xfId="2762"/>
    <cellStyle name="20% - 强调文字颜色 2 5 2" xfId="2763"/>
    <cellStyle name="好_奖励补助测算5.24冯铸 2" xfId="2764"/>
    <cellStyle name="差_00省级(打印) 2 2_2016年7旬月报表(1)" xfId="2765"/>
    <cellStyle name="好_指标四 2 2" xfId="2766"/>
    <cellStyle name="差_Book2 3" xfId="2767"/>
    <cellStyle name="好_工程建设管理台帐(7月） 2 2" xfId="2768"/>
    <cellStyle name="好 5 2" xfId="2769"/>
    <cellStyle name="40% - 强调文字颜色 3 3" xfId="2770"/>
    <cellStyle name="好_2009年一般性转移支付标准工资_奖励补助测算7.25 (version 1) (version 1) 2" xfId="2771"/>
    <cellStyle name="差_融资完成情况统计表 3_2016年6旬月报表(1)" xfId="2772"/>
    <cellStyle name="40% - 强调文字颜色 3 9" xfId="2773"/>
    <cellStyle name="好_教育厅提供义务教育及高中教师人数（2009年1月6日） 2 2" xfId="2774"/>
    <cellStyle name="好_2011.7 2_2016年7旬月报表(1)" xfId="2775"/>
    <cellStyle name="好_Book1_1 2_2016年6旬月报表(1)" xfId="2776"/>
    <cellStyle name="强调文字颜色 6 7" xfId="2777"/>
    <cellStyle name="差_下半年禁吸戒毒经费1000万元" xfId="2778"/>
    <cellStyle name="差_0502通海县" xfId="2779"/>
    <cellStyle name="差_2009年一般性转移支付标准工资_奖励补助测算7.25 (version 1) (version 1) 3_2016年6旬月报表(1)" xfId="2780"/>
    <cellStyle name="好_来宾市2011年下半年BT融资建设项目计划表201108081 2" xfId="2781"/>
    <cellStyle name="差_2009年一般性转移支付标准工资_奖励补助测算7.23 2" xfId="2782"/>
    <cellStyle name="40% - 强调文字颜色 1 7" xfId="2783"/>
    <cellStyle name="Output 2 2" xfId="2784"/>
    <cellStyle name="标题 12" xfId="2785"/>
    <cellStyle name="60% - 强调文字颜色 6 7 2" xfId="2786"/>
    <cellStyle name="好_1003牟定县 2_2016年旬月报表(1)" xfId="2787"/>
    <cellStyle name="好_地方配套按人均增幅控制8.30xl 2 2" xfId="2788"/>
    <cellStyle name="标题 3 2" xfId="2789"/>
    <cellStyle name="60% - Accent6 2 2" xfId="2790"/>
    <cellStyle name="好_不用软件计算9.1不考虑经费管理评价xl 3" xfId="2791"/>
    <cellStyle name="差_三季度－表二 2 2" xfId="2792"/>
    <cellStyle name="好 5" xfId="2793"/>
    <cellStyle name="好_530629_2006年县级财政报表附表 2 2_2016年6旬月报表(1)" xfId="2794"/>
    <cellStyle name="标题 2 9_社会保险基金预算调整表" xfId="2795"/>
    <cellStyle name="差_2009年一般性转移支付标准工资_~4190974 3" xfId="2796"/>
    <cellStyle name="注释 2 3 2" xfId="2797"/>
    <cellStyle name="_Book1_4 3" xfId="2798"/>
    <cellStyle name="差_Book1_2011.7 2 2" xfId="2799"/>
    <cellStyle name="好_2009年一般性转移支付标准工资 3_2016年旬月报表(1)" xfId="2800"/>
    <cellStyle name="汇总 2 2 2" xfId="2801"/>
    <cellStyle name="差_卫生部门" xfId="2802"/>
    <cellStyle name="40% - 强调文字颜色 1 3 2 2" xfId="2803"/>
    <cellStyle name="差_县级公安机关公用经费标准奖励测算方案（定稿） 2 2_2016年6旬月报表(1)" xfId="2804"/>
    <cellStyle name="60% - 强调文字颜色 6 2 2" xfId="2805"/>
    <cellStyle name="20% - 强调文字颜色 3 10 2" xfId="2806"/>
    <cellStyle name="差_M03 2 2_2016年7旬月报表(1)" xfId="2807"/>
    <cellStyle name="好_2009年一般性转移支付标准工资_~4190974 3_2016年旬月报表(1)" xfId="2808"/>
    <cellStyle name="好_云南省2008年转移支付测算——州市本级考核部分及政策性测算 2 2" xfId="2809"/>
    <cellStyle name="20% - 强调文字颜色 1 11" xfId="2810"/>
    <cellStyle name="好_奖励补助测算7.25 4_2016年旬月报表(1)" xfId="2811"/>
    <cellStyle name="差_义务教育阶段教职工人数（教育厅提供最终） 2 2_2016年旬月报表(1)" xfId="2812"/>
    <cellStyle name="好_教育厅提供义务教育及高中教师人数（2009年1月6日） 3_2016年6旬月报表(1)" xfId="2813"/>
    <cellStyle name="好_高中教师人数（教育厅1.6日提供） 2 2_2016年7旬月报表(1)" xfId="2814"/>
    <cellStyle name="差_云南省2008年转移支付测算——州市本级考核部分及政策性测算 2 2_2016年旬月报表(1)" xfId="2815"/>
    <cellStyle name="好_0605石屏县 2 2_2016年旬月报表(1)" xfId="2816"/>
    <cellStyle name="差_2、土地面积、人口、粮食产量基本情况 3_2016年7旬月报表(1)" xfId="2817"/>
    <cellStyle name="好_2008云南省分县市中小学教职工统计表（教育厅提供） 2 2_2016年6旬月报表(1)" xfId="2818"/>
    <cellStyle name="好_Book1_Book1 3_2016年旬月报表(1)" xfId="2819"/>
    <cellStyle name="好_2009年一般性转移支付标准工资 2 2_2016年6旬月报表(1)" xfId="2820"/>
    <cellStyle name="差_基础数据分析 2" xfId="2821"/>
    <cellStyle name="差_奖励补助测算5.24冯铸" xfId="2822"/>
    <cellStyle name="强调文字颜色 5 7 2" xfId="2823"/>
    <cellStyle name="强调文字颜色 3 3" xfId="2824"/>
    <cellStyle name="好_0605石屏县" xfId="2825"/>
    <cellStyle name="好_Book1 2_社会保险基金预算调整表" xfId="2826"/>
    <cellStyle name="差_不用软件计算9.1不考虑经费管理评价xl 2 2_2016年7旬月报表(1)" xfId="2827"/>
    <cellStyle name="20% - 强调文字颜色 1 10 2" xfId="2828"/>
    <cellStyle name="差_2007年政法部门业务指标 3_2016年6旬月报表(1)" xfId="2829"/>
    <cellStyle name="好_2009年一般性转移支付标准工资_奖励补助测算5.22测试 2 2_2016年6旬月报表(1)" xfId="2830"/>
    <cellStyle name="好_奖励补助测算7.25 2 2_2016年6旬月报表(1)" xfId="2831"/>
    <cellStyle name="好_工程建设管理台帐(7月） 3_2016年7旬月报表(1)" xfId="2832"/>
    <cellStyle name="20% - 强调文字颜色 3 11" xfId="2833"/>
    <cellStyle name="Note" xfId="2834"/>
    <cellStyle name="标题 2 9 2" xfId="2835"/>
    <cellStyle name="好_Book1_3 2" xfId="2836"/>
    <cellStyle name="好_Book1_1_2011.7 3_2016年7旬月报表(1)" xfId="2837"/>
    <cellStyle name="差_11大理 2 2_2016年7旬月报表(1)" xfId="2838"/>
    <cellStyle name="好_2009年一般性转移支付标准工资_~5676413 2" xfId="2839"/>
    <cellStyle name="好_文体广播部门 2" xfId="2840"/>
    <cellStyle name="强调文字颜色 2 3 3" xfId="2841"/>
    <cellStyle name="40% - 强调文字颜色 2 10 2" xfId="2842"/>
    <cellStyle name="60% - 强调文字颜色 5 5" xfId="2843"/>
    <cellStyle name="强调文字颜色 4 2 2 3" xfId="2844"/>
    <cellStyle name="差_Book1_2011.7 3_2016年旬月报表(1)" xfId="2845"/>
    <cellStyle name="40% - 强调文字颜色 5 2 2 2" xfId="2846"/>
    <cellStyle name="链接单元格 8" xfId="2847"/>
    <cellStyle name="好_2007年检察院案件数 2 2_2016年旬月报表(1)" xfId="2848"/>
    <cellStyle name="好_奖励补助测算5.24冯铸 3" xfId="2849"/>
    <cellStyle name="差_2009年一般性转移支付标准工资_奖励补助测算5.22测试 2" xfId="2850"/>
    <cellStyle name="标题 3 4" xfId="2851"/>
    <cellStyle name="差_教育厅提供义务教育及高中教师人数（2009年1月6日） 2 2_2016年7旬月报表(1)" xfId="2852"/>
    <cellStyle name="好_第五部分(才淼、饶永宏） 2" xfId="2853"/>
    <cellStyle name="好_Book1_1_2011.7 3" xfId="2854"/>
    <cellStyle name="常规 8" xfId="2855"/>
    <cellStyle name="好_2009年一般性转移支付标准工资_奖励补助测算7.23 3_2016年7旬月报表(1)" xfId="2856"/>
    <cellStyle name="后继超链接 2" xfId="2857"/>
    <cellStyle name="检查单元格 6 2" xfId="2858"/>
    <cellStyle name="差_2009年一般性转移支付标准工资_奖励补助测算7.25" xfId="2859"/>
    <cellStyle name="差_奖励补助测算7.23 3_2016年6旬月报表(1)" xfId="2860"/>
    <cellStyle name="常规_2000年月报上报格式" xfId="2861"/>
    <cellStyle name="强调文字颜色 3" xfId="2862"/>
    <cellStyle name="检查单元格 2 3" xfId="2863"/>
    <cellStyle name="t_HVAC Equipment (3)_社会保险基金预算调整表" xfId="2864"/>
    <cellStyle name="好_检验表（调整后） 2" xfId="2865"/>
    <cellStyle name="Accent2 - 40% 2" xfId="2866"/>
    <cellStyle name="千位分隔[0] 2" xfId="2867"/>
    <cellStyle name="60% - 强调文字颜色 3 4" xfId="2868"/>
    <cellStyle name="好_5334_2006年迪庆县级财政报表附表 2" xfId="2869"/>
    <cellStyle name="强调文字颜色 1 2 2 2" xfId="2870"/>
    <cellStyle name="钎霖_4岿角利" xfId="2871"/>
    <cellStyle name="检查单元格 3_社会保险基金预算调整表" xfId="2872"/>
    <cellStyle name="强调文字颜色 6 10" xfId="2873"/>
    <cellStyle name="差_2009年一般性转移支付标准工资_~5676413 3_2016年6旬月报表(1)" xfId="2874"/>
    <cellStyle name="好 3 2 2" xfId="2875"/>
    <cellStyle name="警告文本 7 2" xfId="2876"/>
    <cellStyle name="差_桂投9月报统计局 2 2_2016年旬月报表(1)" xfId="2877"/>
    <cellStyle name="好_奖励补助测算7.25 (version 1) (version 1) 3_2016年6旬月报表(1)" xfId="2878"/>
    <cellStyle name="差_2009年一般性转移支付标准工资_奖励补助测算7.23 3_2016年旬月报表(1)" xfId="2879"/>
    <cellStyle name="差_指标四 3" xfId="2880"/>
    <cellStyle name="差_2008云南省分县市中小学教职工统计表（教育厅提供） 2" xfId="2881"/>
    <cellStyle name="差_2009年一般性转移支付标准工资_奖励补助测算7.25 4_2016年旬月报表(1)" xfId="2882"/>
    <cellStyle name="适中 10 2" xfId="2883"/>
    <cellStyle name="差_不用软件计算9.1不考虑经费管理评价xl 3_2016年6旬月报表(1)" xfId="2884"/>
    <cellStyle name="差_2007年检察院案件数 3_2016年旬月报表(1)" xfId="2885"/>
    <cellStyle name="好_地方配套按人均增幅控制8.31（调整结案率后）xl 2 2_2016年旬月报表(1)" xfId="2886"/>
    <cellStyle name="好_0502通海县 3_2016年6旬月报表(1)" xfId="2887"/>
    <cellStyle name="好_530623_2006年县级财政报表附表 2" xfId="2888"/>
    <cellStyle name="20% - 强调文字颜色 2 7" xfId="2889"/>
    <cellStyle name="40% - 强调文字颜色 5 3 2" xfId="2890"/>
    <cellStyle name="好_2011.7" xfId="2891"/>
    <cellStyle name="40% - Accent5" xfId="2892"/>
    <cellStyle name="差_Book1_融资完成情况统计表 2_2016年6旬月报表(1)" xfId="2893"/>
    <cellStyle name="差_云南省2008年转移支付测算——州市本级考核部分及政策性测算 2 2_2016年6旬月报表(1)" xfId="2894"/>
    <cellStyle name="好_指标四 2 2_2016年旬月报表(1)" xfId="2895"/>
    <cellStyle name="好_M01-2(州市补助收入) 3" xfId="2896"/>
    <cellStyle name="好_Book1_2011.7 2 2_2016年7旬月报表(1)" xfId="2897"/>
    <cellStyle name="检查单元格 4" xfId="2898"/>
    <cellStyle name="差_Book1_来宾市2011年下半年BT融资建设项目计划表201108081 2_2016年旬月报表(1)" xfId="2899"/>
    <cellStyle name="40% - 强调文字颜色 6 2_(融安县）2017年政府新增一般债券资金安排使用表" xfId="2900"/>
    <cellStyle name="强调文字颜色 5 4" xfId="2901"/>
    <cellStyle name="计算 3 3" xfId="2902"/>
    <cellStyle name="差_融资完成情况统计表 2" xfId="2903"/>
    <cellStyle name="差_下半年禁吸戒毒经费1000万元 2" xfId="2904"/>
    <cellStyle name="差_0502通海县 2" xfId="2905"/>
    <cellStyle name="好_云南农村义务教育统计表 2 2_2016年旬月报表(1)" xfId="2906"/>
    <cellStyle name="常规 3 2 2" xfId="2907"/>
    <cellStyle name="好_2009年一般性转移支付标准工资_奖励补助测算5.22测试" xfId="2908"/>
    <cellStyle name="捠壿_Region Orders (2)" xfId="2909"/>
    <cellStyle name="强调文字颜色 6 4" xfId="2910"/>
    <cellStyle name="好_00省级(打印) 3" xfId="2911"/>
    <cellStyle name="好_0502通海县 3" xfId="2912"/>
    <cellStyle name="差_M01-2(州市补助收入) 3_2016年旬月报表(1)" xfId="2913"/>
    <cellStyle name="好_奖励补助测算7.23 2 2_2016年旬月报表(1)" xfId="2914"/>
    <cellStyle name="好_教育厅提供义务教育及高中教师人数（2009年1月6日） 3" xfId="2915"/>
    <cellStyle name="差_M03 2 2_2016年6旬月报表(1)" xfId="2916"/>
    <cellStyle name="常规 2 9" xfId="2917"/>
    <cellStyle name="输入 3" xfId="2918"/>
    <cellStyle name="60% - 强调文字颜色 5 4 2" xfId="2919"/>
    <cellStyle name="20% - 强调文字颜色 1 5" xfId="2920"/>
    <cellStyle name="差_2009年一般性转移支付标准工资 2 2_2016年6旬月报表(1)" xfId="2921"/>
    <cellStyle name="好_03昭通 2 2_2016年旬月报表(1)" xfId="2922"/>
    <cellStyle name="好_奖励补助测算7.23 3_2016年旬月报表(1)" xfId="2923"/>
    <cellStyle name="Accent3 - 60% 2" xfId="2924"/>
    <cellStyle name="常规 4 8" xfId="2925"/>
    <cellStyle name="强调文字颜色 3 6 2" xfId="2926"/>
    <cellStyle name="好_1110洱源县 3_2016年6旬月报表(1)" xfId="2927"/>
    <cellStyle name="汇总 7" xfId="2928"/>
    <cellStyle name="差_云南农村义务教育统计表 2 2_2016年7旬月报表(1)" xfId="2929"/>
    <cellStyle name="差_2009年一般性转移支付标准工资_奖励补助测算5.23新 2 2_2016年7旬月报表(1)" xfId="2930"/>
    <cellStyle name="差_奖励补助测算7.25" xfId="2931"/>
    <cellStyle name="20% - 强调文字颜色 5 2 3" xfId="2932"/>
    <cellStyle name="差_M01-2(州市补助收入) 2 2" xfId="2933"/>
    <cellStyle name="差_03昭通 2" xfId="2934"/>
    <cellStyle name="计算 5_社会保险基金预算调整表" xfId="2935"/>
    <cellStyle name="好_三季度－表二 2 2_2016年7旬月报表(1)" xfId="2936"/>
    <cellStyle name="差_0605石屏县 2 2_2016年6旬月报表(1)" xfId="2937"/>
    <cellStyle name="差_地方配套按人均增幅控制8.31（调整结案率后）xl 3_2016年6旬月报表(1)" xfId="2938"/>
    <cellStyle name="常规 2 4 2" xfId="2939"/>
    <cellStyle name="60% - 强调文字颜色 2 2" xfId="2940"/>
    <cellStyle name="常规 2 2" xfId="2941"/>
    <cellStyle name="差_云南省2008年中小学教职工情况（教育厅提供20090101加工整理）" xfId="2942"/>
    <cellStyle name="差_Book1_融资完成情况统计表 2_2016年旬月报表(1)" xfId="2943"/>
    <cellStyle name="好_奖励补助测算7.23 3" xfId="2944"/>
    <cellStyle name="差_2009年一般性转移支付标准工资_地方配套按人均增幅控制8.30一般预算平均增幅、人均可用财力平均增幅两次控制、社会治安系数调整、案件数调整xl" xfId="2945"/>
    <cellStyle name="差_Book1_2011.7 3_2016年6旬月报表(1)" xfId="2946"/>
    <cellStyle name="适中 2_(融安县）2017年政府新增一般债券资金安排使用表" xfId="2947"/>
    <cellStyle name="40% - 强调文字颜色 6 6" xfId="2948"/>
    <cellStyle name="好_奖励补助测算7.23 2 2_2016年7旬月报表(1)" xfId="2949"/>
    <cellStyle name="差_财政支出对上级的依赖程度" xfId="2950"/>
    <cellStyle name="差_Book1_1_2011.7 3_2016年7旬月报表(1)" xfId="2951"/>
    <cellStyle name="差_M01-2(州市补助收入) 3_2016年7旬月报表(1)" xfId="2952"/>
    <cellStyle name="差_2011.7 2_2016年7旬月报表(1)" xfId="2953"/>
    <cellStyle name="适中 2 3" xfId="2954"/>
    <cellStyle name="好_教育厅提供义务教育及高中教师人数（2009年1月6日） 2 2_2016年7旬月报表(1)" xfId="2955"/>
    <cellStyle name="好_1003牟定县 2_2016年7旬月报表(1)" xfId="2956"/>
    <cellStyle name="20% - 强调文字颜色 3 10" xfId="2957"/>
    <cellStyle name="Millares [0]_96 Risk" xfId="2958"/>
    <cellStyle name="好_2006年全省财力计算表（中央、决算） 3" xfId="2959"/>
    <cellStyle name="好_530623_2006年县级财政报表附表 3_2016年6旬月报表(1)" xfId="2960"/>
    <cellStyle name="差_2009年一般性转移支付标准工资_奖励补助测算7.23" xfId="2961"/>
    <cellStyle name="40% - 强调文字颜色 5 3 3" xfId="2962"/>
    <cellStyle name="差_M03 3" xfId="2963"/>
    <cellStyle name="好_2007年可用财力" xfId="2964"/>
    <cellStyle name="好_下半年禁吸戒毒经费1000万元 2 2_2016年旬月报表(1)" xfId="2965"/>
    <cellStyle name="好_汇总 3" xfId="2966"/>
    <cellStyle name="20% - Accent6 3" xfId="2967"/>
    <cellStyle name="警告文本 3" xfId="2968"/>
    <cellStyle name="适中 3 2" xfId="2969"/>
    <cellStyle name="好_奖励补助测算5.23新 2" xfId="2970"/>
    <cellStyle name="强调文字颜色 1 5 2" xfId="2971"/>
    <cellStyle name="60% - 强调文字颜色 1 7" xfId="2972"/>
    <cellStyle name="输出 4" xfId="2973"/>
    <cellStyle name="标题 1 7_社会保险基金预算调整表" xfId="2974"/>
    <cellStyle name="差_00省级(打印) 2 2_2016年旬月报表(1)" xfId="2975"/>
    <cellStyle name="解释性文本 2_(融安县）2017年政府新增一般债券资金安排使用表" xfId="2976"/>
    <cellStyle name="常规 4_17一批总表1" xfId="2977"/>
    <cellStyle name="好_2007年检察院案件数 2 2_2016年6旬月报表(1)" xfId="2978"/>
    <cellStyle name="Accent4 - 60% 3" xfId="2979"/>
    <cellStyle name="差_Book1_1" xfId="2980"/>
    <cellStyle name="差_财政供养人员" xfId="2981"/>
    <cellStyle name="差_2006年在职人员情况 3_2016年7旬月报表(1)" xfId="2982"/>
    <cellStyle name="Calculation 2" xfId="2983"/>
    <cellStyle name="差_Book1_2011.7 2 2_2016年旬月报表(1)" xfId="2984"/>
    <cellStyle name="差_奖励补助测算5.24冯铸 2" xfId="2985"/>
    <cellStyle name="输出 3_社会保险基金预算调整表" xfId="2986"/>
    <cellStyle name="Accent3 - 20%" xfId="2987"/>
    <cellStyle name="好_~4190974 2 2_2016年7旬月报表(1)" xfId="2988"/>
    <cellStyle name="差_1110洱源县 2 2_2016年旬月报表(1)" xfId="2989"/>
    <cellStyle name="40% - Accent5 2" xfId="2990"/>
    <cellStyle name="20% - Accent6 2 2" xfId="2991"/>
    <cellStyle name="警告文本 2 2" xfId="2992"/>
    <cellStyle name="好_15年预算总表(3.25）" xfId="2993"/>
    <cellStyle name="好_汇总 2 2" xfId="2994"/>
    <cellStyle name="差_00省级(定稿) 3_2016年6旬月报表(1)" xfId="2995"/>
    <cellStyle name="差_2009年一般性转移支付标准工资_奖励补助测算7.25 4_2016年6旬月报表(1)" xfId="2996"/>
    <cellStyle name="好_Book2" xfId="2997"/>
    <cellStyle name="差_2006年在职人员情况 3_2016年旬月报表(1)" xfId="2998"/>
    <cellStyle name="好_2、土地面积、人口、粮食产量基本情况 3_2016年旬月报表(1)" xfId="2999"/>
    <cellStyle name="好_基础数据分析 2 2" xfId="3000"/>
    <cellStyle name="好_2009年一般性转移支付标准工资_奖励补助测算7.25 5_2016年旬月报表(1)" xfId="3001"/>
    <cellStyle name="Note 2_社会保险基金预算调整表" xfId="3002"/>
    <cellStyle name="差_03昭通 2 2_2016年6旬月报表(1)" xfId="3003"/>
    <cellStyle name="好_2008云南省分县市中小学教职工统计表（教育厅提供） 3_2016年6旬月报表(1)" xfId="3004"/>
    <cellStyle name="差_2007年检察院案件数 2 2_2016年6旬月报表(1)" xfId="3005"/>
    <cellStyle name="差_2009年一般性转移支付标准工资_地方配套按人均增幅控制8.30xl 3" xfId="3006"/>
    <cellStyle name="差_基础数据分析 3_2016年6旬月报表(1)" xfId="3007"/>
    <cellStyle name="差_M03" xfId="3008"/>
    <cellStyle name="60% - 强调文字颜色 5 6 2" xfId="3009"/>
    <cellStyle name="20% - 强调文字颜色 3 5" xfId="3010"/>
    <cellStyle name="好_不用软件计算9.1不考虑经费管理评价xl 3_2016年旬月报表(1)" xfId="3011"/>
    <cellStyle name="好_0605石屏县 2 2_2016年6旬月报表(1)" xfId="3012"/>
    <cellStyle name="好_地方配套按人均增幅控制8.30xl 3_2016年旬月报表(1)" xfId="3013"/>
    <cellStyle name="差_Book1_Book1 3_2016年旬月报表(1)" xfId="3014"/>
    <cellStyle name="汇总 9" xfId="3015"/>
    <cellStyle name="差_00省级(定稿) 3_2016年7旬月报表(1)" xfId="3016"/>
    <cellStyle name="40% - 强调文字颜色 5 3" xfId="3017"/>
    <cellStyle name="好_2006年水利统计指标统计表 2 2" xfId="3018"/>
    <cellStyle name="汇总 3 2" xfId="3019"/>
    <cellStyle name="差_2009年一般性转移支付标准工资_地方配套按人均增幅控制8.31（调整结案率后）xl 3_2016年旬月报表(1)" xfId="3020"/>
    <cellStyle name="好_2007年检察院案件数 3_2016年7旬月报表(1)" xfId="3021"/>
    <cellStyle name="强调文字颜色 4 6 2" xfId="3022"/>
    <cellStyle name="Mon閠aire_!!!GO" xfId="3023"/>
    <cellStyle name="强调文字颜色 1 9 2" xfId="3024"/>
    <cellStyle name="Input 2" xfId="3025"/>
    <cellStyle name="适中 7 2" xfId="3026"/>
    <cellStyle name="60% - 强调文字颜色 4 10 2" xfId="3027"/>
    <cellStyle name="20% - 强调文字颜色 1 2 2 2" xfId="3028"/>
    <cellStyle name="好_基础数据分析 2 2_2016年7旬月报表(1)" xfId="3029"/>
    <cellStyle name="60% - 强调文字颜色 5 2 2 2" xfId="3030"/>
    <cellStyle name="20% - 强调文字颜色 4 7 2" xfId="3031"/>
    <cellStyle name="常规 2 10 2" xfId="3032"/>
    <cellStyle name="好_Book1_2011.7 3_2016年旬月报表(1)" xfId="3033"/>
    <cellStyle name="20% - Accent5 2" xfId="3034"/>
    <cellStyle name="好_汇总 2" xfId="3035"/>
    <cellStyle name="警告文本 2" xfId="3036"/>
    <cellStyle name="20% - Accent6 2" xfId="3037"/>
    <cellStyle name="20% - 强调文字颜色 6 3" xfId="3038"/>
    <cellStyle name="好_2006年全省财力计算表（中央、决算） 2 2_2016年旬月报表(1)" xfId="3039"/>
    <cellStyle name="差_县级公安机关公用经费标准奖励测算方案（定稿） 2 2_2016年7旬月报表(1)" xfId="3040"/>
    <cellStyle name="Output 2_社会保险基金预算调整表" xfId="3041"/>
    <cellStyle name="检查单元格 2" xfId="3042"/>
    <cellStyle name="好_5334_2006年迪庆县级财政报表附表 3_2016年旬月报表(1)" xfId="3043"/>
    <cellStyle name="60% - 强调文字颜色 4 10" xfId="3044"/>
    <cellStyle name="好_M03" xfId="3045"/>
    <cellStyle name="Calc Currency (0)" xfId="3046"/>
    <cellStyle name="输出 8 2" xfId="3047"/>
    <cellStyle name="输入 2 3" xfId="3048"/>
    <cellStyle name="Heading 2" xfId="3049"/>
    <cellStyle name="20% - 强调文字颜色 6 2 3" xfId="3050"/>
    <cellStyle name="好_奖励补助测算7.25 3_2016年旬月报表(1)" xfId="3051"/>
    <cellStyle name="好_00省级(打印) 2 2" xfId="3052"/>
    <cellStyle name="好_2009年一般性转移支付标准工资_~5676413 2 2_2016年6旬月报表(1)" xfId="3053"/>
    <cellStyle name="百分比 3 2 2" xfId="3054"/>
    <cellStyle name="好_2007年人员分部门统计表 2 2_2016年旬月报表(1)" xfId="3055"/>
    <cellStyle name="好_奖励补助测算5.23新 3_2016年7旬月报表(1)" xfId="3056"/>
    <cellStyle name="40% - 强调文字颜色 4 7 2" xfId="3057"/>
    <cellStyle name="好 2 2 2 2" xfId="3058"/>
    <cellStyle name="差_2009年一般性转移支付标准工资_地方配套按人均增幅控制8.31（调整结案率后）xl" xfId="3059"/>
    <cellStyle name="差_Book1_1_来宾市2011年下半年BT融资建设项目计划表201108081 2 2_2016年6旬月报表(1)" xfId="3060"/>
    <cellStyle name="20% - 强调文字颜色 6 7" xfId="3061"/>
    <cellStyle name="好_2009年一般性转移支付标准工资_地方配套按人均增幅控制8.30xl 3_2016年6旬月报表(1)" xfId="3062"/>
    <cellStyle name="差_2009年一般性转移支付标准工资_奖励补助测算7.23 2 2_2016年6旬月报表(1)" xfId="3063"/>
    <cellStyle name="好_Book1_来宾市2011年下半年BT融资建设项目计划表201108081 2_2016年旬月报表(1)" xfId="3064"/>
    <cellStyle name="差_2009年一般性转移支付标准工资_地方配套按人均增幅控制8.31（调整结案率后）xl 2 2" xfId="3065"/>
    <cellStyle name="标题 1 6" xfId="3066"/>
    <cellStyle name="差_2006年在职人员情况 2 2_2016年6旬月报表(1)" xfId="3067"/>
    <cellStyle name="Currency_!!!GO" xfId="3068"/>
    <cellStyle name="好_奖励补助测算7.23 2 2" xfId="3069"/>
    <cellStyle name="差_2011.7 2_2016年6旬月报表(1)" xfId="3070"/>
    <cellStyle name="强调文字颜色 1 4 2" xfId="3071"/>
    <cellStyle name="适中 2 2" xfId="3072"/>
    <cellStyle name="超级链接" xfId="3073"/>
    <cellStyle name="Accent3 - 40% 2 2" xfId="3074"/>
    <cellStyle name="差_奖励补助测算5.24冯铸 2 2_2016年6旬月报表(1)" xfId="3075"/>
    <cellStyle name="好_M03 2 2_2016年旬月报表(1)" xfId="3076"/>
    <cellStyle name="输入 2 2_社会保险基金预算调整表" xfId="3077"/>
    <cellStyle name="常规 4 7 2" xfId="3078"/>
    <cellStyle name="Accent4 - 40% 2 2" xfId="3079"/>
    <cellStyle name="40% - 强调文字颜色 1 5" xfId="3080"/>
    <cellStyle name="args.style" xfId="3081"/>
    <cellStyle name="60% - 强调文字颜色 3 7 2" xfId="3082"/>
    <cellStyle name="好_义务教育阶段教职工人数（教育厅提供最终） 3_2016年旬月报表(1)" xfId="3083"/>
    <cellStyle name="60% - 强调文字颜色 5 2 2" xfId="3084"/>
    <cellStyle name="好_2009年一般性转移支付标准工资_奖励补助测算7.23 2 2" xfId="3085"/>
    <cellStyle name="差_基础数据分析 3" xfId="3086"/>
    <cellStyle name="注释 2 3_社会保险基金预算调整表" xfId="3087"/>
    <cellStyle name="强调文字颜色 1 2 2 3" xfId="3088"/>
    <cellStyle name="差_2009年一般性转移支付标准工资_地方配套按人均增幅控制8.30xl 3_2016年旬月报表(1)" xfId="3089"/>
    <cellStyle name="60% - 强调文字颜色 3 5" xfId="3090"/>
    <cellStyle name="好_5334_2006年迪庆县级财政报表附表 3" xfId="3091"/>
    <cellStyle name="常规 4 3" xfId="3092"/>
    <cellStyle name="sstot" xfId="3093"/>
    <cellStyle name="链接单元格 2 2" xfId="3094"/>
    <cellStyle name="40% - 强调文字颜色 6 10" xfId="3095"/>
    <cellStyle name="常规_2015年财政收支预算1－10表" xfId="3096"/>
    <cellStyle name="好_财政供养人员 2 2_2016年7旬月报表(1)" xfId="3097"/>
    <cellStyle name="60% - 强调文字颜色 5 10 2" xfId="3098"/>
    <cellStyle name="20% - Accent1 3" xfId="3099"/>
    <cellStyle name="好_奖励补助测算7.25 2" xfId="3100"/>
    <cellStyle name="差_不用软件计算9.1不考虑经费管理评价xl 3" xfId="3101"/>
    <cellStyle name="好_不用软件计算9.1不考虑经费管理评价xl" xfId="3102"/>
    <cellStyle name="好_Book1_工程建设管理台帐(7月） 2_2016年旬月报表(1)" xfId="3103"/>
    <cellStyle name="40% - 强调文字颜色 3 9 2" xfId="3104"/>
    <cellStyle name="常规 2 2 3" xfId="3105"/>
    <cellStyle name="60% - 强调文字颜色 5 2_(融安县）2017年政府新增一般债券资金安排使用表" xfId="3106"/>
    <cellStyle name="Normal - Style1" xfId="3107"/>
    <cellStyle name="常规 3 6 2" xfId="3108"/>
    <cellStyle name="60% - 强调文字颜色 4 6 2" xfId="3109"/>
    <cellStyle name="标题 4 10" xfId="3110"/>
    <cellStyle name="差_2009年一般性转移支付标准工资_奖励补助测算5.23新 2 2_2016年旬月报表(1)" xfId="3111"/>
    <cellStyle name="计算 2 2 2_社会保险基金预算调整表" xfId="3112"/>
    <cellStyle name="60% - 强调文字颜色 4 2 2 2" xfId="3113"/>
    <cellStyle name="差_M01-2(州市补助收入) 2 2_2016年旬月报表(1)" xfId="3114"/>
    <cellStyle name="差_Book1_1_2011.7 2 2_2016年旬月报表(1)" xfId="3115"/>
    <cellStyle name="差_奖励补助测算7.25 3" xfId="3116"/>
    <cellStyle name="千位分隔 2" xfId="3117"/>
    <cellStyle name="差_奖励补助测算7.23 2" xfId="3118"/>
    <cellStyle name="差_业务工作量指标 3_2016年6旬月报表(1)" xfId="3119"/>
    <cellStyle name="差 4 2" xfId="3120"/>
    <cellStyle name="强调文字颜色 3 6" xfId="3121"/>
    <cellStyle name="差_2009年一般性转移支付标准工资_地方配套按人均增幅控制8.31（调整结案率后）xl 2 2_2016年6旬月报表(1)" xfId="3122"/>
    <cellStyle name="好_Book1_1 2_2016年7旬月报表(1)" xfId="3123"/>
    <cellStyle name="差_2006年在职人员情况 2 2" xfId="3124"/>
    <cellStyle name="好_下半年禁吸戒毒经费1000万元" xfId="3125"/>
    <cellStyle name="Note 3" xfId="3126"/>
    <cellStyle name="常规 5 2" xfId="3127"/>
    <cellStyle name="输出 6" xfId="3128"/>
    <cellStyle name="60% - 强调文字颜色 1 9" xfId="3129"/>
    <cellStyle name="per.style" xfId="3130"/>
    <cellStyle name="适中 10" xfId="3131"/>
    <cellStyle name="_ET_STYLE_NoName_00__2011.7" xfId="3132"/>
    <cellStyle name="好_三季度－表二 2 2" xfId="3133"/>
    <cellStyle name="常规_Sheet1" xfId="3134"/>
    <cellStyle name="差_云南省2008年转移支付测算——州市本级考核部分及政策性测算 3_2016年7旬月报表(1)" xfId="3135"/>
    <cellStyle name="差" xfId="3136"/>
    <cellStyle name="20% - 强调文字颜色 2 2 2 2 2" xfId="3137"/>
    <cellStyle name="60% - 强调文字颜色 3 8" xfId="3138"/>
    <cellStyle name="20% - 强调文字颜色 1 2 2 2 2" xfId="3139"/>
    <cellStyle name="好_2006年在职人员情况 2 2_2016年7旬月报表(1)" xfId="3140"/>
    <cellStyle name="好_2006年水利统计指标统计表 3_2016年6旬月报表(1)" xfId="3141"/>
    <cellStyle name="差_卫生部门 3_2016年旬月报表(1)" xfId="3142"/>
    <cellStyle name="好_00省级(打印) 3_2016年旬月报表(1)" xfId="3143"/>
    <cellStyle name="注释 2" xfId="3144"/>
    <cellStyle name="20% - 强调文字颜色 1 4" xfId="3145"/>
    <cellStyle name="检查单元格 2_(融安县）2017年政府新增一般债券资金安排使用表" xfId="3146"/>
    <cellStyle name="差_不用软件计算9.1不考虑经费管理评价xl" xfId="3147"/>
    <cellStyle name="差_2009年一般性转移支付标准工资_地方配套按人均增幅控制8.30一般预算平均增幅、人均可用财力平均增幅两次控制、社会治安系数调整、案件数调整xl 2" xfId="3148"/>
    <cellStyle name="差_2017年地方财政预算表（国有资本经营部分）融安县" xfId="3149"/>
    <cellStyle name="40% - 强调文字颜色 1 4 2" xfId="3150"/>
    <cellStyle name="好_M01-2(州市补助收入) 2 2_2016年6旬月报表(1)" xfId="3151"/>
    <cellStyle name="好_Book1_2011.7 3" xfId="3152"/>
    <cellStyle name="好_来宾市2011年下半年BT融资建设项目计划表201108081 2 2_2016年6旬月报表(1)" xfId="3153"/>
    <cellStyle name="差_云南农村义务教育统计表 3_2016年6旬月报表(1)" xfId="3154"/>
    <cellStyle name="好_Book1_工程建设管理台帐(7月） 2_2016年6旬月报表(1)" xfId="3155"/>
    <cellStyle name="标题 2 8" xfId="3156"/>
    <cellStyle name="好_Book1_2" xfId="3157"/>
    <cellStyle name="差_2009年一般性转移支付标准工资_地方配套按人均增幅控制8.30一般预算平均增幅、人均可用财力平均增幅两次控制、社会治安系数调整、案件数调整xl 3_2016年6旬月报表(1)" xfId="3158"/>
    <cellStyle name="检查单元格 2 2 3" xfId="3159"/>
    <cellStyle name="好_指标四 3_2016年6旬月报表(1)" xfId="3160"/>
    <cellStyle name="强调文字颜色 2 3" xfId="3161"/>
    <cellStyle name="后继超级链接 2" xfId="3162"/>
    <cellStyle name="Accent1 4" xfId="3163"/>
    <cellStyle name="差_下半年禁吸戒毒经费1000万元 3_2016年6旬月报表(1)" xfId="3164"/>
    <cellStyle name="差_Book1_2" xfId="3165"/>
    <cellStyle name="40% - 强调文字颜色 6 4 2" xfId="3166"/>
    <cellStyle name="解释性文本 2 2 2" xfId="3167"/>
    <cellStyle name="汇总 5 2" xfId="3168"/>
    <cellStyle name="强调文字颜色 1 4" xfId="3169"/>
    <cellStyle name="适中 2" xfId="3170"/>
    <cellStyle name="强调文字颜色 4 7" xfId="3171"/>
    <cellStyle name="好_0605石屏县 3_2016年7旬月报表(1)" xfId="3172"/>
    <cellStyle name="差_指标四 3_2016年7旬月报表(1)" xfId="3173"/>
    <cellStyle name="差_高中教师人数（教育厅1.6日提供） 2 2" xfId="3174"/>
    <cellStyle name="20% - Accent4 2" xfId="3175"/>
    <cellStyle name="好_1110洱源县 2" xfId="3176"/>
    <cellStyle name="强调文字颜色 1 8" xfId="3177"/>
    <cellStyle name="20% - 强调文字颜色 1 2_(融安县）2017年政府新增一般债券资金安排使用表" xfId="3178"/>
    <cellStyle name="适中 6" xfId="3179"/>
    <cellStyle name="差_第五部分(才淼、饶永宏） 2 2" xfId="3180"/>
    <cellStyle name="好 2 2" xfId="3181"/>
    <cellStyle name="好_云南农村义务教育统计表 3_2016年旬月报表(1)" xfId="3182"/>
    <cellStyle name="好_奖励补助测算7.25 3" xfId="3183"/>
    <cellStyle name="好_2008云南省分县市中小学教职工统计表（教育厅提供） 3_2016年7旬月报表(1)" xfId="3184"/>
    <cellStyle name="好_530623_2006年县级财政报表附表" xfId="3185"/>
    <cellStyle name="常规 3 2 2 2" xfId="3186"/>
    <cellStyle name="数字_社会保险基金预算调整表" xfId="3187"/>
    <cellStyle name="常规 3 10" xfId="3188"/>
    <cellStyle name="警告文本 5" xfId="3189"/>
    <cellStyle name="强调文字颜色 5 2 2 2" xfId="3190"/>
    <cellStyle name="常规 3" xfId="3191"/>
    <cellStyle name="好_11大理 2 2_2016年旬月报表(1)" xfId="3192"/>
    <cellStyle name="_ET_STYLE_NoName_00__Book1_2011.7" xfId="3193"/>
    <cellStyle name="40% - 强调文字颜色 4 8 2" xfId="3194"/>
    <cellStyle name="Linked Cell 2" xfId="3195"/>
    <cellStyle name="好_Book1_融资完成情况统计表 2" xfId="3196"/>
    <cellStyle name="差_指标四 3_2016年6旬月报表(1)" xfId="3197"/>
    <cellStyle name="标题 2 8 2" xfId="3198"/>
    <cellStyle name="好_Book1_2 2" xfId="3199"/>
    <cellStyle name="好_1003牟定县 2_2016年6旬月报表(1)" xfId="3200"/>
    <cellStyle name="检查单元格 3 2 2" xfId="3201"/>
    <cellStyle name="60% - 强调文字颜色 5 3 3" xfId="3202"/>
    <cellStyle name="40% - 强调文字颜色 3 7 2" xfId="3203"/>
    <cellStyle name="好_Book2 2 2" xfId="3204"/>
    <cellStyle name="差_指标四 2 2_2016年6旬月报表(1)" xfId="3205"/>
    <cellStyle name="计算 8" xfId="3206"/>
    <cellStyle name="好_2009年一般性转移支付标准工资 2 2_2016年7旬月报表(1)" xfId="3207"/>
    <cellStyle name="差_2009年一般性转移支付标准工资_奖励补助测算5.22测试" xfId="3208"/>
    <cellStyle name="差 6 2" xfId="3209"/>
    <cellStyle name="差_云南省2008年转移支付测算——州市本级考核部分及政策性测算 2 2" xfId="3210"/>
    <cellStyle name="好_0605石屏县 2 2_2016年7旬月报表(1)" xfId="3211"/>
    <cellStyle name="分级显示行_1_13区汇总" xfId="3212"/>
    <cellStyle name="标题 3 7_社会保险基金预算调整表" xfId="3213"/>
    <cellStyle name="差_融资完成情况统计表 3_2016年旬月报表(1)" xfId="3214"/>
    <cellStyle name="好_云南省2008年转移支付测算——州市本级考核部分及政策性测算 2 2_2016年6旬月报表(1)" xfId="3215"/>
    <cellStyle name="差_奖励补助测算5.24冯铸 3_2016年7旬月报表(1)" xfId="3216"/>
    <cellStyle name="好_基础数据分析 2" xfId="3217"/>
    <cellStyle name="20% - Accent5 2 2" xfId="3218"/>
    <cellStyle name="好_奖励补助测算7.25 5" xfId="3219"/>
    <cellStyle name="60% - 强调文字颜色 5 8" xfId="3220"/>
    <cellStyle name="好_Book1_1_来宾市2011年下半年BT融资建设项目计划表201108081 2 2_2016年7旬月报表(1)" xfId="3221"/>
    <cellStyle name="好_5334_2006年迪庆县级财政报表附表 2 2" xfId="3222"/>
    <cellStyle name="差_三季度－表二 3_2016年6旬月报表(1)" xfId="3223"/>
    <cellStyle name="输出 3" xfId="3224"/>
    <cellStyle name="60% - 强调文字颜色 1 6" xfId="3225"/>
    <cellStyle name="常规_2016年融安县债务限额和余额情况表" xfId="3226"/>
    <cellStyle name="差_2008云南省分县市中小学教职工统计表（教育厅提供） 3_2016年旬月报表(1)" xfId="3227"/>
    <cellStyle name="20% - 强调文字颜色 1 3 3" xfId="3228"/>
    <cellStyle name="适中 6 2" xfId="3229"/>
    <cellStyle name="强调文字颜色 1 8 2" xfId="3230"/>
    <cellStyle name="好_奖励补助测算7.23 3_2016年7旬月报表(1)" xfId="3231"/>
    <cellStyle name="好_乡镇预算" xfId="3232"/>
    <cellStyle name="好_03昭通 2 2_2016年7旬月报表(1)" xfId="3233"/>
    <cellStyle name="常规 10_(融安县）2017年政府新增一般债券资金安排使用表" xfId="3234"/>
    <cellStyle name="常规 7 2" xfId="3235"/>
    <cellStyle name="Input 5" xfId="3236"/>
    <cellStyle name="好_Book1_1_2011.7 2 2" xfId="3237"/>
    <cellStyle name="20% - 强调文字颜色 4 10 2" xfId="3238"/>
    <cellStyle name="好_下半年禁吸戒毒经费1000万元 2 2" xfId="3239"/>
    <cellStyle name="好_奖励补助测算5.23新 3_2016年旬月报表(1)" xfId="3240"/>
    <cellStyle name="好_融资完成情况统计表 3_2016年7旬月报表(1)" xfId="3241"/>
    <cellStyle name="差_指标四" xfId="3242"/>
    <cellStyle name="60% - Accent4 3" xfId="3243"/>
    <cellStyle name="差_云南农村义务教育统计表 2" xfId="3244"/>
    <cellStyle name="差_11大理 2 2_2016年6旬月报表(1)" xfId="3245"/>
    <cellStyle name="好_Book1_1_2011.7 3_2016年6旬月报表(1)" xfId="3246"/>
    <cellStyle name="好_义务教育阶段教职工人数（教育厅提供最终） 2 2" xfId="3247"/>
    <cellStyle name="好_云南省2008年中小学教职工情况（教育厅提供20090101加工整理） 3_2016年旬月报表(1)" xfId="3248"/>
    <cellStyle name="好_2009年一般性转移支付标准工资_奖励补助测算7.23 3_2016年6旬月报表(1)" xfId="3249"/>
    <cellStyle name="40% - 强调文字颜色 5 2 3" xfId="3250"/>
    <cellStyle name="好_下半年禁吸戒毒经费1000万元 3_2016年旬月报表(1)" xfId="3251"/>
    <cellStyle name="好_M03 2 2_2016年7旬月报表(1)" xfId="3252"/>
    <cellStyle name="好_2009年一般性转移支付标准工资_奖励补助测算5.24冯铸 3_2016年7旬月报表(1)" xfId="3253"/>
    <cellStyle name="差_Book1_3 3" xfId="3254"/>
    <cellStyle name="汇总 5_社会保险基金预算调整表" xfId="3255"/>
    <cellStyle name="强调文字颜色 6 3" xfId="3256"/>
    <cellStyle name="计算 4 2" xfId="3257"/>
    <cellStyle name="检查单元格 2 2_社会保险基金预算调整表" xfId="3258"/>
    <cellStyle name="好_2007年人员分部门统计表" xfId="3259"/>
    <cellStyle name="适中 11" xfId="3260"/>
    <cellStyle name="好_Book1_融资完成情况统计表 2_2016年旬月报表(1)" xfId="3261"/>
    <cellStyle name="好_Book1 2" xfId="3262"/>
    <cellStyle name="输入 2 2 2_社会保险基金预算调整表" xfId="3263"/>
    <cellStyle name="差_来宾市2011年下半年BT融资建设项目计划表201108081 2 2_2016年旬月报表(1)" xfId="3264"/>
    <cellStyle name="好_Book1_1_来宾市2011年下半年BT融资建设项目计划表201108081 2" xfId="3265"/>
    <cellStyle name="好_奖励补助测算5.24冯铸 3_2016年6旬月报表(1)" xfId="3266"/>
    <cellStyle name="差_高中教师人数（教育厅1.6日提供） 3_2016年7旬月报表(1)" xfId="3267"/>
    <cellStyle name="_ET_STYLE_NoName_00_" xfId="3268"/>
    <cellStyle name="差_教师绩效工资测算表（离退休按各地上报数测算）2009年1月1日" xfId="3269"/>
    <cellStyle name="链接单元格 9" xfId="3270"/>
    <cellStyle name="好_2009年一般性转移支付标准工资_地方配套按人均增幅控制8.30一般预算平均增幅、人均可用财力平均增幅两次控制、社会治安系数调整、案件数调整xl" xfId="3271"/>
    <cellStyle name="60% - 强调文字颜色 4 11" xfId="3272"/>
    <cellStyle name="20% - 强调文字颜色 2 4 2" xfId="3273"/>
    <cellStyle name="好_汇总 3_2016年6旬月报表(1)" xfId="3274"/>
    <cellStyle name="样式 1" xfId="3275"/>
    <cellStyle name="40% - Accent6 2 2" xfId="3276"/>
    <cellStyle name="差_历年教师人数" xfId="3277"/>
    <cellStyle name="20% - 强调文字颜色 1" xfId="3278"/>
    <cellStyle name="差_汇总 3" xfId="3279"/>
    <cellStyle name="好_奖励补助测算5.22测试" xfId="3280"/>
    <cellStyle name="烹拳 [0]_ +Foil &amp; -FOIL &amp; PAPER" xfId="3281"/>
    <cellStyle name="差_奖励补助测算7.25 3_2016年6旬月报表(1)" xfId="3282"/>
    <cellStyle name="好_Book2 2" xfId="3283"/>
    <cellStyle name="好_业务工作量指标 2 2" xfId="3284"/>
    <cellStyle name="差_~4190974" xfId="3285"/>
    <cellStyle name="好_11大理 3_2016年旬月报表(1)" xfId="3286"/>
    <cellStyle name="60% - 强调文字颜色 4 3" xfId="3287"/>
    <cellStyle name="40% - Accent1 2 2" xfId="3288"/>
    <cellStyle name="差_Book2 3_2016年旬月报表(1)" xfId="3289"/>
    <cellStyle name="差_Book1_2011.7 3" xfId="3290"/>
    <cellStyle name="好_2009年一般性转移支付标准工资_奖励补助测算7.25 4" xfId="3291"/>
    <cellStyle name="汇总 4 2" xfId="3292"/>
    <cellStyle name="差_来宾市2011年下半年BT融资建设项目计划表201108081 3" xfId="3293"/>
    <cellStyle name="输入 3 2 2" xfId="3294"/>
    <cellStyle name="汇总 5" xfId="3295"/>
    <cellStyle name="好_Book1_来宾市2011年下半年BT融资建设项目计划表201108081 2_2016年6旬月报表(1)" xfId="3296"/>
    <cellStyle name="好_Book2 3" xfId="3297"/>
    <cellStyle name="好_2009年一般性转移支付标准工资_不用软件计算9.1不考虑经费管理评价xl 3_2016年6旬月报表(1)" xfId="3298"/>
    <cellStyle name="好_M03 2 2" xfId="3299"/>
    <cellStyle name="检查单元格 3 3" xfId="3300"/>
    <cellStyle name="好_Book1_1 2_2016年旬月报表(1)" xfId="3301"/>
    <cellStyle name="好_2006年全省财力计算表（中央、决算） 2 2_2016年7旬月报表(1)" xfId="3302"/>
    <cellStyle name="好_2009年一般性转移支付标准工资_奖励补助测算5.24冯铸 2 2_2016年7旬月报表(1)" xfId="3303"/>
    <cellStyle name="好_Book1_2 2_2016年6旬月报表(1)" xfId="3304"/>
    <cellStyle name="强调文字颜色 2 8 2" xfId="3305"/>
    <cellStyle name="好_桂投9月报统计局 2 2_2016年旬月报表(1)" xfId="3306"/>
    <cellStyle name="_Book1_1" xfId="3307"/>
    <cellStyle name="好_M03 2" xfId="3308"/>
    <cellStyle name="好_2009年一般性转移支付标准工资_地方配套按人均增幅控制8.31（调整结案率后）xl 2 2_2016年旬月报表(1)" xfId="3309"/>
    <cellStyle name="60% - 强调文字颜色 2 8" xfId="3310"/>
    <cellStyle name="好_2009年一般性转移支付标准工资_地方配套按人均增幅控制8.31（调整结案率后）xl 2 2_2016年7旬月报表(1)" xfId="3311"/>
    <cellStyle name="强调文字颜色 5 3 2 2" xfId="3312"/>
    <cellStyle name="好_Book2 3_2016年6旬月报表(1)" xfId="3313"/>
    <cellStyle name="差_三季度－表二 2 2_2016年7旬月报表(1)" xfId="3314"/>
    <cellStyle name="60% - Accent5" xfId="3315"/>
    <cellStyle name="好_2009年一般性转移支付标准工资_奖励补助测算7.25 (version 1) (version 1) 3" xfId="3316"/>
    <cellStyle name="40% - 强调文字颜色 2 2 3" xfId="3317"/>
    <cellStyle name="强调文字颜色 4 2" xfId="3318"/>
    <cellStyle name="强调 3 2" xfId="3319"/>
    <cellStyle name="好_2006年水利统计指标统计表 3_2016年旬月报表(1)" xfId="3320"/>
    <cellStyle name="差_2009年一般性转移支付标准工资_奖励补助测算7.25 (version 1) (version 1) 3_2016年7旬月报表(1)" xfId="3321"/>
    <cellStyle name="汇总 8" xfId="3322"/>
    <cellStyle name="好_工程建设管理台帐(7月） 2 2_2016年6旬月报表(1)" xfId="3323"/>
    <cellStyle name="好_Book1_2 2_2016年旬月报表(1)" xfId="3324"/>
    <cellStyle name="好_2009年一般性转移支付标准工资_地方配套按人均增幅控制8.30xl 2 2" xfId="3325"/>
    <cellStyle name="好_云南农村义务教育统计表 2 2_2016年7旬月报表(1)" xfId="3326"/>
    <cellStyle name="好_2009年一般性转移支付标准工资 2" xfId="3327"/>
    <cellStyle name="差_530623_2006年县级财政报表附表 3_2016年旬月报表(1)" xfId="3328"/>
    <cellStyle name="好_2006年基础数据 2 2_2016年6旬月报表(1)" xfId="3329"/>
    <cellStyle name="适中 3 3" xfId="3330"/>
    <cellStyle name="好_奖励补助测算5.23新 3" xfId="3331"/>
    <cellStyle name="好_2009年一般性转移支付标准工资_地方配套按人均增幅控制8.31（调整结案率后）xl 3" xfId="3332"/>
    <cellStyle name="好_2009年一般性转移支付标准工资_奖励补助测算7.25 3_2016年旬月报表(1)" xfId="3333"/>
    <cellStyle name="差_00省级(打印) 3_2016年7旬月报表(1)" xfId="3334"/>
    <cellStyle name="标题 4 9" xfId="3335"/>
    <cellStyle name="Accent2 - 20% 2 2" xfId="3336"/>
    <cellStyle name="好_M01-2(州市补助收入) 2 2_2016年7旬月报表(1)" xfId="3337"/>
    <cellStyle name="常规 4 7" xfId="3338"/>
    <cellStyle name="Comma [0] 2" xfId="3339"/>
    <cellStyle name="好_Book1_1_2011.7" xfId="3340"/>
    <cellStyle name="好_2007年检察院案件数 2 2_2016年7旬月报表(1)" xfId="3341"/>
    <cellStyle name="好_2、土地面积、人口、粮食产量基本情况 3_2016年7旬月报表(1)" xfId="3342"/>
    <cellStyle name="标题 3 8" xfId="3343"/>
    <cellStyle name="差_Book1_融资完成情况统计表 2_2016年7旬月报表(1)" xfId="3344"/>
    <cellStyle name="差_云南省2008年转移支付测算——州市本级考核部分及政策性测算 2 2_2016年7旬月报表(1)" xfId="3345"/>
    <cellStyle name="差_高中教师人数（教育厅1.6日提供） 3_2016年旬月报表(1)" xfId="3346"/>
    <cellStyle name="计算 5 2" xfId="3347"/>
    <cellStyle name="差_2007年政法部门业务指标 2 2_2016年7旬月报表(1)" xfId="3348"/>
    <cellStyle name="差_2015年基金预算表" xfId="3349"/>
    <cellStyle name="好_业务工作量指标 2" xfId="3350"/>
    <cellStyle name="差_业务工作量指标 2 2_2016年旬月报表(1)" xfId="3351"/>
    <cellStyle name="差_云南省2008年转移支付测算——州市本级考核部分及政策性测算 3_2016年旬月报表(1)" xfId="3352"/>
    <cellStyle name="60% - 强调文字颜色 4 9 2" xfId="3353"/>
    <cellStyle name="40% - Accent4 2" xfId="3354"/>
    <cellStyle name="好_财政供养人员 3_2016年6旬月报表(1)" xfId="3355"/>
    <cellStyle name="60% - 强调文字颜色 6 9 2" xfId="3356"/>
    <cellStyle name="40% - 强调文字颜色 2 2 2 3" xfId="3357"/>
    <cellStyle name="差_汇总-县级财政报表附表 3_2016年7旬月报表(1)" xfId="3358"/>
    <cellStyle name="差_义务教育阶段教职工人数（教育厅提供最终） 3_2016年旬月报表(1)" xfId="3359"/>
    <cellStyle name="好_11大理 3_2016年7旬月报表(1)" xfId="3360"/>
    <cellStyle name="差_业务工作量指标 2 2_2016年7旬月报表(1)" xfId="3361"/>
    <cellStyle name="常规 8 2" xfId="3362"/>
    <cellStyle name="好_下半年禁吸戒毒经费1000万元 2 2_2016年7旬月报表(1)" xfId="3363"/>
    <cellStyle name="差_汇总-县级财政报表附表 2 2_2016年7旬月报表(1)" xfId="3364"/>
    <cellStyle name="差_530623_2006年县级财政报表附表 2 2_2016年6旬月报表(1)" xfId="3365"/>
    <cellStyle name="好_奖励补助测算5.22测试 2 2_2016年7旬月报表(1)" xfId="3366"/>
    <cellStyle name="40% - Accent3" xfId="3367"/>
    <cellStyle name="适中 8 2" xfId="3368"/>
    <cellStyle name="好_云南省2008年转移支付测算——州市本级考核部分及政策性测算 3" xfId="3369"/>
    <cellStyle name="百分比 4 2" xfId="3370"/>
    <cellStyle name="好_2007年人员分部门统计表 3_2016年6旬月报表(1)" xfId="3371"/>
    <cellStyle name="好_2009年一般性转移支付标准工资_不用软件计算9.1不考虑经费管理评价xl 2 2" xfId="3372"/>
    <cellStyle name="输出 9 2" xfId="3373"/>
    <cellStyle name="好_奖励补助测算7.25 4" xfId="3374"/>
    <cellStyle name="标题 4 8 2" xfId="3375"/>
    <cellStyle name="差_2009年一般性转移支付标准工资_~5676413" xfId="3376"/>
    <cellStyle name="常规 3 2_（融安）2017年财政收支预算1－10表 (1.13)" xfId="3377"/>
    <cellStyle name="差_云南省2008年中小学教职工情况（教育厅提供20090101加工整理） 3" xfId="3378"/>
    <cellStyle name="差_三季度－表二 2 2_2016年6旬月报表(1)" xfId="3379"/>
    <cellStyle name="40% - 强调文字颜色 1 3 2" xfId="3380"/>
    <cellStyle name="好_~5676413 3" xfId="3381"/>
    <cellStyle name="好_2009年一般性转移支付标准工资_奖励补助测算5.23新 3_2016年6旬月报表(1)" xfId="3382"/>
    <cellStyle name="20% - 强调文字颜色 4 2 2 2 2" xfId="3383"/>
    <cellStyle name="差_教育厅提供义务教育及高中教师人数（2009年1月6日） 3_2016年旬月报表(1)" xfId="3384"/>
    <cellStyle name="40% - 强调文字颜色 1 2_(融安县）2017年政府新增一般债券资金安排使用表" xfId="3385"/>
    <cellStyle name="好_2009年一般性转移支付标准工资_奖励补助测算5.24冯铸 2 2_2016年旬月报表(1)" xfId="3386"/>
    <cellStyle name="强调文字颜色 2 4" xfId="3387"/>
    <cellStyle name="差_地方配套按人均增幅控制8.30xl 2 2_2016年7旬月报表(1)" xfId="3388"/>
    <cellStyle name="差_奖励补助测算7.25 2" xfId="33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20915;&#31639;\2014&#24180;\&#39044;&#31639;&#26448;&#26009;\&#34701;&#23433;&#21439;2014&#24180;&#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39044;&#20915;&#31639;/2014&#24180;/&#39044;&#31639;&#26448;&#26009;/&#34701;&#23433;&#21439;2014&#24180;&#39044;&#3163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39044;&#20915;&#31639;/2014&#24180;/&#39044;&#31639;&#26448;&#26009;/&#34701;&#23433;&#21439;2014&#24180;&#3904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县本级项目支出（单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县本级项目支出（单位）"/>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县本级项目支出（单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92"/>
  <sheetViews>
    <sheetView workbookViewId="0" topLeftCell="A1">
      <pane ySplit="5" topLeftCell="A6" activePane="bottomLeft" state="frozen"/>
      <selection pane="bottomLeft" activeCell="A1" sqref="A1:IV65536"/>
    </sheetView>
  </sheetViews>
  <sheetFormatPr defaultColWidth="9.00390625" defaultRowHeight="19.5" customHeight="1"/>
  <cols>
    <col min="1" max="1" width="42.75390625" style="266" customWidth="1"/>
    <col min="2" max="2" width="18.375" style="267" customWidth="1"/>
    <col min="3" max="3" width="28.375" style="264" customWidth="1"/>
    <col min="4" max="4" width="36.875" style="268" customWidth="1"/>
    <col min="5" max="5" width="12.00390625" style="264" customWidth="1"/>
    <col min="6" max="8" width="12.875" style="264" customWidth="1"/>
    <col min="9" max="9" width="18.50390625" style="264" customWidth="1"/>
    <col min="10" max="10" width="11.625" style="264" bestFit="1" customWidth="1"/>
    <col min="11" max="11" width="11.50390625" style="264" bestFit="1" customWidth="1"/>
    <col min="12" max="16384" width="9.00390625" style="264" customWidth="1"/>
  </cols>
  <sheetData>
    <row r="1" spans="1:4" s="263" customFormat="1" ht="19.5" customHeight="1">
      <c r="A1" s="269" t="s">
        <v>363</v>
      </c>
      <c r="B1" s="270"/>
      <c r="D1" s="271"/>
    </row>
    <row r="2" spans="1:4" s="263" customFormat="1" ht="34.5" customHeight="1">
      <c r="A2" s="272" t="s">
        <v>364</v>
      </c>
      <c r="B2" s="273"/>
      <c r="C2" s="273"/>
      <c r="D2" s="273"/>
    </row>
    <row r="3" spans="1:4" s="264" customFormat="1" ht="22.5" customHeight="1">
      <c r="A3" s="274" t="s">
        <v>365</v>
      </c>
      <c r="B3" s="275"/>
      <c r="C3" s="275"/>
      <c r="D3" s="275"/>
    </row>
    <row r="4" spans="1:9" s="264" customFormat="1" ht="18.75" customHeight="1">
      <c r="A4" s="276" t="s">
        <v>366</v>
      </c>
      <c r="B4" s="277" t="s">
        <v>367</v>
      </c>
      <c r="C4" s="276" t="s">
        <v>366</v>
      </c>
      <c r="D4" s="278" t="s">
        <v>368</v>
      </c>
      <c r="G4" s="338"/>
      <c r="H4" s="339"/>
      <c r="I4" s="339"/>
    </row>
    <row r="5" spans="1:11" s="264" customFormat="1" ht="18" customHeight="1">
      <c r="A5" s="279"/>
      <c r="B5" s="280"/>
      <c r="C5" s="279"/>
      <c r="D5" s="281"/>
      <c r="E5" s="340"/>
      <c r="F5" s="341"/>
      <c r="G5" s="341"/>
      <c r="H5" s="341"/>
      <c r="I5" s="341"/>
      <c r="J5" s="341"/>
      <c r="K5" s="341"/>
    </row>
    <row r="6" spans="1:9" s="264" customFormat="1" ht="21.75" customHeight="1">
      <c r="A6" s="282" t="s">
        <v>369</v>
      </c>
      <c r="B6" s="283">
        <v>8256</v>
      </c>
      <c r="C6" s="284" t="s">
        <v>70</v>
      </c>
      <c r="D6" s="285">
        <v>16188</v>
      </c>
      <c r="E6" s="342"/>
      <c r="F6" s="343"/>
      <c r="G6" s="343"/>
      <c r="H6" s="343"/>
      <c r="I6" s="345"/>
    </row>
    <row r="7" spans="1:9" s="264" customFormat="1" ht="21.75" customHeight="1">
      <c r="A7" s="282" t="s">
        <v>17</v>
      </c>
      <c r="B7" s="283">
        <v>1650</v>
      </c>
      <c r="C7" s="286" t="s">
        <v>370</v>
      </c>
      <c r="D7" s="287">
        <v>286</v>
      </c>
      <c r="E7" s="342"/>
      <c r="F7" s="343"/>
      <c r="G7" s="343"/>
      <c r="H7" s="343"/>
      <c r="I7" s="345"/>
    </row>
    <row r="8" spans="1:9" s="264" customFormat="1" ht="21.75" customHeight="1">
      <c r="A8" s="282" t="s">
        <v>18</v>
      </c>
      <c r="B8" s="283">
        <v>436.5</v>
      </c>
      <c r="C8" s="286" t="s">
        <v>371</v>
      </c>
      <c r="D8" s="287">
        <v>6362</v>
      </c>
      <c r="E8" s="342"/>
      <c r="F8" s="343"/>
      <c r="G8" s="343"/>
      <c r="H8" s="343"/>
      <c r="I8" s="345"/>
    </row>
    <row r="9" spans="1:9" s="264" customFormat="1" ht="18.75" customHeight="1">
      <c r="A9" s="282" t="s">
        <v>20</v>
      </c>
      <c r="B9" s="288">
        <v>836</v>
      </c>
      <c r="C9" s="284" t="s">
        <v>372</v>
      </c>
      <c r="D9" s="287">
        <v>46364</v>
      </c>
      <c r="E9" s="342"/>
      <c r="F9" s="343"/>
      <c r="G9" s="343"/>
      <c r="H9" s="343"/>
      <c r="I9" s="345"/>
    </row>
    <row r="10" spans="1:9" s="264" customFormat="1" ht="21.75" customHeight="1">
      <c r="A10" s="282" t="s">
        <v>373</v>
      </c>
      <c r="B10" s="288">
        <v>1352</v>
      </c>
      <c r="C10" s="284" t="s">
        <v>374</v>
      </c>
      <c r="D10" s="287">
        <v>111</v>
      </c>
      <c r="E10" s="342"/>
      <c r="F10" s="343"/>
      <c r="G10" s="343"/>
      <c r="H10" s="343"/>
      <c r="I10" s="345"/>
    </row>
    <row r="11" spans="1:9" s="264" customFormat="1" ht="21.75" customHeight="1">
      <c r="A11" s="289" t="s">
        <v>375</v>
      </c>
      <c r="B11" s="288">
        <v>660</v>
      </c>
      <c r="C11" s="286" t="s">
        <v>376</v>
      </c>
      <c r="D11" s="287">
        <v>1384</v>
      </c>
      <c r="E11" s="342"/>
      <c r="F11" s="343"/>
      <c r="G11" s="343"/>
      <c r="H11" s="343"/>
      <c r="I11" s="345"/>
    </row>
    <row r="12" spans="1:9" s="264" customFormat="1" ht="21.75" customHeight="1">
      <c r="A12" s="289" t="s">
        <v>377</v>
      </c>
      <c r="B12" s="288">
        <v>405</v>
      </c>
      <c r="C12" s="286" t="s">
        <v>378</v>
      </c>
      <c r="D12" s="285">
        <v>45878</v>
      </c>
      <c r="E12" s="342"/>
      <c r="F12" s="343"/>
      <c r="G12" s="343"/>
      <c r="H12" s="343"/>
      <c r="I12" s="343"/>
    </row>
    <row r="13" spans="1:9" s="264" customFormat="1" ht="21.75" customHeight="1">
      <c r="A13" s="289" t="s">
        <v>379</v>
      </c>
      <c r="B13" s="288">
        <v>438</v>
      </c>
      <c r="C13" s="286" t="s">
        <v>380</v>
      </c>
      <c r="D13" s="287">
        <v>16570</v>
      </c>
      <c r="E13" s="342"/>
      <c r="F13" s="343"/>
      <c r="G13" s="343"/>
      <c r="H13" s="343"/>
      <c r="I13" s="343"/>
    </row>
    <row r="14" spans="1:9" s="264" customFormat="1" ht="21.75" customHeight="1">
      <c r="A14" s="289" t="s">
        <v>381</v>
      </c>
      <c r="B14" s="288">
        <v>1248</v>
      </c>
      <c r="C14" s="284" t="s">
        <v>382</v>
      </c>
      <c r="D14" s="287">
        <v>2700</v>
      </c>
      <c r="E14" s="342"/>
      <c r="F14" s="343"/>
      <c r="G14" s="343"/>
      <c r="H14" s="343"/>
      <c r="I14" s="343"/>
    </row>
    <row r="15" spans="1:9" s="264" customFormat="1" ht="21.75" customHeight="1">
      <c r="A15" s="289" t="s">
        <v>26</v>
      </c>
      <c r="B15" s="288">
        <v>741</v>
      </c>
      <c r="C15" s="284" t="s">
        <v>383</v>
      </c>
      <c r="D15" s="287">
        <v>1731</v>
      </c>
      <c r="E15" s="342"/>
      <c r="F15" s="343"/>
      <c r="G15" s="343"/>
      <c r="H15" s="343"/>
      <c r="I15" s="345"/>
    </row>
    <row r="16" spans="1:9" s="264" customFormat="1" ht="28.5" customHeight="1">
      <c r="A16" s="289" t="s">
        <v>27</v>
      </c>
      <c r="B16" s="288">
        <v>6</v>
      </c>
      <c r="C16" s="284" t="s">
        <v>384</v>
      </c>
      <c r="D16" s="287">
        <v>55223</v>
      </c>
      <c r="F16" s="343"/>
      <c r="G16" s="343"/>
      <c r="H16" s="343"/>
      <c r="I16" s="343"/>
    </row>
    <row r="17" spans="1:9" s="264" customFormat="1" ht="23.25" customHeight="1">
      <c r="A17" s="290" t="s">
        <v>28</v>
      </c>
      <c r="B17" s="288">
        <v>152.6</v>
      </c>
      <c r="C17" s="284" t="s">
        <v>385</v>
      </c>
      <c r="D17" s="287">
        <v>1013</v>
      </c>
      <c r="E17" s="342"/>
      <c r="F17" s="343"/>
      <c r="G17" s="343"/>
      <c r="H17" s="343"/>
      <c r="I17" s="343"/>
    </row>
    <row r="18" spans="1:9" s="264" customFormat="1" ht="21.75" customHeight="1">
      <c r="A18" s="289" t="s">
        <v>29</v>
      </c>
      <c r="B18" s="288">
        <v>2910</v>
      </c>
      <c r="C18" s="284" t="s">
        <v>386</v>
      </c>
      <c r="D18" s="287">
        <v>1183</v>
      </c>
      <c r="E18" s="342"/>
      <c r="F18" s="344"/>
      <c r="G18" s="343"/>
      <c r="H18" s="343"/>
      <c r="I18" s="343"/>
    </row>
    <row r="19" spans="1:9" s="264" customFormat="1" ht="21.75" customHeight="1">
      <c r="A19" s="284" t="s">
        <v>387</v>
      </c>
      <c r="B19" s="283">
        <v>43600</v>
      </c>
      <c r="C19" s="284" t="s">
        <v>388</v>
      </c>
      <c r="D19" s="287">
        <v>101</v>
      </c>
      <c r="E19" s="342"/>
      <c r="F19" s="343"/>
      <c r="G19" s="343"/>
      <c r="H19" s="343"/>
      <c r="I19" s="343"/>
    </row>
    <row r="20" spans="1:9" s="264" customFormat="1" ht="27.75" customHeight="1">
      <c r="A20" s="289" t="s">
        <v>389</v>
      </c>
      <c r="B20" s="283">
        <v>1960</v>
      </c>
      <c r="C20" s="286" t="s">
        <v>390</v>
      </c>
      <c r="D20" s="287">
        <v>2205</v>
      </c>
      <c r="E20" s="342"/>
      <c r="F20" s="343"/>
      <c r="G20" s="343"/>
      <c r="H20" s="343"/>
      <c r="I20" s="343"/>
    </row>
    <row r="21" spans="1:9" s="264" customFormat="1" ht="21.75" customHeight="1">
      <c r="A21" s="289" t="s">
        <v>391</v>
      </c>
      <c r="B21" s="283">
        <v>1900</v>
      </c>
      <c r="C21" s="291" t="s">
        <v>392</v>
      </c>
      <c r="D21" s="287">
        <v>3919</v>
      </c>
      <c r="E21" s="342"/>
      <c r="F21" s="343"/>
      <c r="G21" s="343"/>
      <c r="H21" s="343"/>
      <c r="I21" s="343"/>
    </row>
    <row r="22" spans="1:9" s="264" customFormat="1" ht="28.5" customHeight="1">
      <c r="A22" s="289" t="s">
        <v>393</v>
      </c>
      <c r="B22" s="292">
        <f>SUM(B23:B27)</f>
        <v>1700</v>
      </c>
      <c r="C22" s="293" t="s">
        <v>394</v>
      </c>
      <c r="D22" s="287">
        <v>961</v>
      </c>
      <c r="E22" s="342"/>
      <c r="F22" s="345"/>
      <c r="G22" s="343"/>
      <c r="H22" s="345"/>
      <c r="I22" s="345"/>
    </row>
    <row r="23" spans="1:9" s="264" customFormat="1" ht="33" customHeight="1">
      <c r="A23" s="289" t="s">
        <v>395</v>
      </c>
      <c r="B23" s="283">
        <v>800</v>
      </c>
      <c r="C23" s="293" t="s">
        <v>396</v>
      </c>
      <c r="D23" s="287">
        <v>2178</v>
      </c>
      <c r="E23" s="342"/>
      <c r="F23" s="345"/>
      <c r="G23" s="343"/>
      <c r="H23" s="345"/>
      <c r="I23" s="345"/>
    </row>
    <row r="24" spans="1:9" s="264" customFormat="1" ht="34.5" customHeight="1">
      <c r="A24" s="294" t="s">
        <v>397</v>
      </c>
      <c r="B24" s="283">
        <v>500</v>
      </c>
      <c r="C24" s="293" t="s">
        <v>398</v>
      </c>
      <c r="D24" s="287">
        <v>1900</v>
      </c>
      <c r="E24" s="342"/>
      <c r="F24" s="345"/>
      <c r="G24" s="343"/>
      <c r="H24" s="345"/>
      <c r="I24" s="345"/>
    </row>
    <row r="25" spans="1:9" s="264" customFormat="1" ht="28.5" customHeight="1">
      <c r="A25" s="289" t="s">
        <v>399</v>
      </c>
      <c r="B25" s="283">
        <v>170</v>
      </c>
      <c r="C25" s="293" t="s">
        <v>400</v>
      </c>
      <c r="D25" s="287">
        <v>22682</v>
      </c>
      <c r="E25" s="342"/>
      <c r="F25" s="345"/>
      <c r="G25" s="343"/>
      <c r="H25" s="345"/>
      <c r="I25" s="345"/>
    </row>
    <row r="26" spans="1:9" s="264" customFormat="1" ht="28.5" customHeight="1">
      <c r="A26" s="289" t="s">
        <v>401</v>
      </c>
      <c r="B26" s="283">
        <v>120</v>
      </c>
      <c r="C26" s="293" t="s">
        <v>402</v>
      </c>
      <c r="D26" s="287">
        <v>20</v>
      </c>
      <c r="E26" s="342"/>
      <c r="F26" s="345"/>
      <c r="G26" s="343"/>
      <c r="H26" s="345"/>
      <c r="I26" s="345"/>
    </row>
    <row r="27" spans="1:9" s="264" customFormat="1" ht="44.25" customHeight="1">
      <c r="A27" s="295" t="s">
        <v>40</v>
      </c>
      <c r="B27" s="283">
        <v>110</v>
      </c>
      <c r="C27" s="293" t="s">
        <v>403</v>
      </c>
      <c r="D27" s="287">
        <v>3684</v>
      </c>
      <c r="E27" s="342"/>
      <c r="F27" s="345"/>
      <c r="G27" s="343"/>
      <c r="H27" s="345"/>
      <c r="I27" s="345"/>
    </row>
    <row r="28" spans="1:7" s="264" customFormat="1" ht="42.75" customHeight="1">
      <c r="A28" s="296" t="s">
        <v>404</v>
      </c>
      <c r="B28" s="283">
        <v>110</v>
      </c>
      <c r="C28" s="293" t="s">
        <v>405</v>
      </c>
      <c r="D28" s="287">
        <v>1</v>
      </c>
      <c r="E28" s="345"/>
      <c r="F28" s="345"/>
      <c r="G28" s="343"/>
    </row>
    <row r="29" spans="1:7" s="264" customFormat="1" ht="21.75" customHeight="1">
      <c r="A29" s="297" t="s">
        <v>406</v>
      </c>
      <c r="B29" s="298"/>
      <c r="C29" s="293"/>
      <c r="D29" s="287"/>
      <c r="E29" s="345"/>
      <c r="F29" s="345"/>
      <c r="G29" s="343"/>
    </row>
    <row r="30" spans="1:7" s="264" customFormat="1" ht="21.75" customHeight="1">
      <c r="A30" s="299" t="s">
        <v>407</v>
      </c>
      <c r="B30" s="283">
        <v>20</v>
      </c>
      <c r="C30" s="291"/>
      <c r="D30" s="287"/>
      <c r="E30" s="345"/>
      <c r="G30" s="343"/>
    </row>
    <row r="31" spans="1:7" s="264" customFormat="1" ht="21.75" customHeight="1">
      <c r="A31" s="300" t="s">
        <v>123</v>
      </c>
      <c r="B31" s="301">
        <f>SUM(B6:B22)+B28+B29+B30</f>
        <v>68381.1</v>
      </c>
      <c r="C31" s="302"/>
      <c r="D31" s="287"/>
      <c r="E31" s="345"/>
      <c r="G31" s="343"/>
    </row>
    <row r="32" spans="1:7" s="264" customFormat="1" ht="21.75" customHeight="1">
      <c r="A32" s="303" t="s">
        <v>124</v>
      </c>
      <c r="B32" s="304">
        <f>B33+B38+B71</f>
        <v>153113</v>
      </c>
      <c r="C32" s="302"/>
      <c r="D32" s="287"/>
      <c r="E32" s="345"/>
      <c r="G32" s="343"/>
    </row>
    <row r="33" spans="1:7" s="264" customFormat="1" ht="21.75" customHeight="1">
      <c r="A33" s="305" t="s">
        <v>408</v>
      </c>
      <c r="B33" s="306">
        <f>SUM(B34:B37)</f>
        <v>4338</v>
      </c>
      <c r="C33" s="302"/>
      <c r="D33" s="287"/>
      <c r="E33" s="345"/>
      <c r="G33" s="343"/>
    </row>
    <row r="34" spans="1:10" s="264" customFormat="1" ht="31.5" customHeight="1">
      <c r="A34" s="307" t="s">
        <v>409</v>
      </c>
      <c r="B34" s="308">
        <v>2019</v>
      </c>
      <c r="C34" s="309" t="s">
        <v>410</v>
      </c>
      <c r="D34" s="310">
        <f>SUM(D6:D29)</f>
        <v>232644</v>
      </c>
      <c r="F34" s="346"/>
      <c r="G34" s="343"/>
      <c r="H34" s="346"/>
      <c r="I34" s="346"/>
      <c r="J34" s="346"/>
    </row>
    <row r="35" spans="1:7" s="264" customFormat="1" ht="27.75" customHeight="1">
      <c r="A35" s="307" t="s">
        <v>128</v>
      </c>
      <c r="B35" s="308">
        <v>412</v>
      </c>
      <c r="C35" s="311" t="s">
        <v>411</v>
      </c>
      <c r="D35" s="310">
        <f>SUM(D36,D39)</f>
        <v>3153</v>
      </c>
      <c r="G35" s="343"/>
    </row>
    <row r="36" spans="1:4" s="264" customFormat="1" ht="32.25" customHeight="1">
      <c r="A36" s="307" t="s">
        <v>129</v>
      </c>
      <c r="B36" s="308">
        <v>284</v>
      </c>
      <c r="C36" s="312" t="s">
        <v>412</v>
      </c>
      <c r="D36" s="313">
        <v>48</v>
      </c>
    </row>
    <row r="37" spans="1:4" s="264" customFormat="1" ht="27" customHeight="1">
      <c r="A37" s="307" t="s">
        <v>130</v>
      </c>
      <c r="B37" s="314">
        <v>1623</v>
      </c>
      <c r="C37" s="181" t="s">
        <v>413</v>
      </c>
      <c r="D37" s="313"/>
    </row>
    <row r="38" spans="1:4" s="264" customFormat="1" ht="52.5" customHeight="1">
      <c r="A38" s="305" t="s">
        <v>414</v>
      </c>
      <c r="B38" s="306">
        <f>SUM(B39:B70)</f>
        <v>141795</v>
      </c>
      <c r="C38" s="315" t="s">
        <v>415</v>
      </c>
      <c r="D38" s="316">
        <v>48</v>
      </c>
    </row>
    <row r="39" spans="1:4" s="264" customFormat="1" ht="21.75" customHeight="1">
      <c r="A39" s="317" t="s">
        <v>416</v>
      </c>
      <c r="B39" s="318">
        <v>398</v>
      </c>
      <c r="C39" s="312" t="s">
        <v>417</v>
      </c>
      <c r="D39" s="319">
        <f>SUM(D40:D44)</f>
        <v>3105</v>
      </c>
    </row>
    <row r="40" spans="1:4" s="264" customFormat="1" ht="21.75" customHeight="1">
      <c r="A40" s="317" t="s">
        <v>133</v>
      </c>
      <c r="B40" s="320">
        <f>52157+287</f>
        <v>52444</v>
      </c>
      <c r="C40" s="321" t="s">
        <v>418</v>
      </c>
      <c r="D40" s="322">
        <v>521</v>
      </c>
    </row>
    <row r="41" spans="1:4" s="264" customFormat="1" ht="21.75" customHeight="1">
      <c r="A41" s="323" t="s">
        <v>134</v>
      </c>
      <c r="B41" s="324">
        <v>10878</v>
      </c>
      <c r="C41" s="321" t="s">
        <v>419</v>
      </c>
      <c r="D41" s="322">
        <v>45</v>
      </c>
    </row>
    <row r="42" spans="1:4" s="264" customFormat="1" ht="21.75" customHeight="1">
      <c r="A42" s="323" t="s">
        <v>420</v>
      </c>
      <c r="B42" s="325">
        <v>1454</v>
      </c>
      <c r="C42" s="321" t="s">
        <v>421</v>
      </c>
      <c r="D42" s="322">
        <v>90</v>
      </c>
    </row>
    <row r="43" spans="1:9" s="265" customFormat="1" ht="33" customHeight="1">
      <c r="A43" s="323" t="s">
        <v>422</v>
      </c>
      <c r="B43" s="325">
        <v>852</v>
      </c>
      <c r="C43" s="315" t="s">
        <v>423</v>
      </c>
      <c r="D43" s="313">
        <v>2194</v>
      </c>
      <c r="I43" s="264"/>
    </row>
    <row r="44" spans="1:9" s="265" customFormat="1" ht="37.5" customHeight="1">
      <c r="A44" s="323" t="s">
        <v>424</v>
      </c>
      <c r="B44" s="325">
        <v>6143</v>
      </c>
      <c r="C44" s="321" t="s">
        <v>425</v>
      </c>
      <c r="D44" s="326">
        <v>255</v>
      </c>
      <c r="I44" s="264"/>
    </row>
    <row r="45" spans="1:9" s="265" customFormat="1" ht="21.75" customHeight="1">
      <c r="A45" s="323" t="s">
        <v>426</v>
      </c>
      <c r="B45" s="325">
        <f>370+1970</f>
        <v>2340</v>
      </c>
      <c r="C45" s="311" t="s">
        <v>127</v>
      </c>
      <c r="D45" s="310">
        <v>1752</v>
      </c>
      <c r="I45" s="264"/>
    </row>
    <row r="46" spans="1:9" s="265" customFormat="1" ht="21.75" customHeight="1">
      <c r="A46" s="323" t="s">
        <v>427</v>
      </c>
      <c r="B46" s="325">
        <v>2061</v>
      </c>
      <c r="C46" s="327" t="s">
        <v>140</v>
      </c>
      <c r="D46" s="328">
        <f>D34+D35+D45</f>
        <v>237549</v>
      </c>
      <c r="I46" s="264"/>
    </row>
    <row r="47" spans="1:9" s="265" customFormat="1" ht="21.75" customHeight="1">
      <c r="A47" s="323" t="s">
        <v>428</v>
      </c>
      <c r="B47" s="329">
        <v>990</v>
      </c>
      <c r="C47" s="327"/>
      <c r="D47" s="328"/>
      <c r="I47" s="264"/>
    </row>
    <row r="48" spans="1:9" s="265" customFormat="1" ht="33" customHeight="1">
      <c r="A48" s="330" t="s">
        <v>429</v>
      </c>
      <c r="B48" s="329">
        <v>144</v>
      </c>
      <c r="C48" s="327"/>
      <c r="D48" s="328"/>
      <c r="I48" s="264"/>
    </row>
    <row r="49" spans="1:9" s="265" customFormat="1" ht="21.75" customHeight="1">
      <c r="A49" s="331" t="s">
        <v>430</v>
      </c>
      <c r="B49" s="332">
        <v>133</v>
      </c>
      <c r="C49" s="333"/>
      <c r="D49" s="328"/>
      <c r="I49" s="264"/>
    </row>
    <row r="50" spans="1:9" s="265" customFormat="1" ht="27" customHeight="1">
      <c r="A50" s="331" t="s">
        <v>431</v>
      </c>
      <c r="B50" s="325">
        <v>126</v>
      </c>
      <c r="C50" s="333"/>
      <c r="D50" s="328"/>
      <c r="I50" s="264"/>
    </row>
    <row r="51" spans="1:9" s="265" customFormat="1" ht="22.5" customHeight="1">
      <c r="A51" s="331" t="s">
        <v>432</v>
      </c>
      <c r="B51" s="334">
        <v>1498</v>
      </c>
      <c r="C51" s="333"/>
      <c r="D51" s="328"/>
      <c r="I51" s="264"/>
    </row>
    <row r="52" spans="1:9" s="265" customFormat="1" ht="22.5" customHeight="1">
      <c r="A52" s="331" t="s">
        <v>433</v>
      </c>
      <c r="B52" s="332">
        <v>59</v>
      </c>
      <c r="C52" s="333"/>
      <c r="D52" s="328"/>
      <c r="I52" s="264"/>
    </row>
    <row r="53" spans="1:9" s="265" customFormat="1" ht="22.5" customHeight="1">
      <c r="A53" s="331" t="s">
        <v>434</v>
      </c>
      <c r="B53" s="332">
        <v>42</v>
      </c>
      <c r="C53" s="333"/>
      <c r="D53" s="328"/>
      <c r="I53" s="264"/>
    </row>
    <row r="54" spans="1:9" s="265" customFormat="1" ht="33" customHeight="1">
      <c r="A54" s="335" t="s">
        <v>435</v>
      </c>
      <c r="B54" s="332">
        <v>13</v>
      </c>
      <c r="C54" s="333"/>
      <c r="D54" s="328"/>
      <c r="I54" s="264"/>
    </row>
    <row r="55" spans="1:9" s="265" customFormat="1" ht="22.5" customHeight="1">
      <c r="A55" s="335" t="s">
        <v>436</v>
      </c>
      <c r="B55" s="332">
        <v>9</v>
      </c>
      <c r="C55" s="333"/>
      <c r="D55" s="328"/>
      <c r="I55" s="264"/>
    </row>
    <row r="56" spans="1:9" s="265" customFormat="1" ht="37.5" customHeight="1">
      <c r="A56" s="336" t="s">
        <v>437</v>
      </c>
      <c r="B56" s="332">
        <v>301</v>
      </c>
      <c r="C56" s="333"/>
      <c r="D56" s="328"/>
      <c r="I56" s="264"/>
    </row>
    <row r="57" spans="1:9" s="265" customFormat="1" ht="30" customHeight="1">
      <c r="A57" s="336" t="s">
        <v>139</v>
      </c>
      <c r="B57" s="332">
        <v>418</v>
      </c>
      <c r="C57" s="333"/>
      <c r="D57" s="328"/>
      <c r="I57" s="264"/>
    </row>
    <row r="58" spans="1:9" s="265" customFormat="1" ht="33" customHeight="1">
      <c r="A58" s="336" t="s">
        <v>438</v>
      </c>
      <c r="B58" s="332">
        <v>748</v>
      </c>
      <c r="C58" s="333"/>
      <c r="D58" s="328"/>
      <c r="I58" s="264"/>
    </row>
    <row r="59" spans="1:9" s="265" customFormat="1" ht="21.75" customHeight="1">
      <c r="A59" s="337" t="s">
        <v>149</v>
      </c>
      <c r="B59" s="332">
        <v>392</v>
      </c>
      <c r="C59" s="333"/>
      <c r="D59" s="328"/>
      <c r="I59" s="264"/>
    </row>
    <row r="60" spans="1:9" s="265" customFormat="1" ht="21.75" customHeight="1">
      <c r="A60" s="337" t="s">
        <v>144</v>
      </c>
      <c r="B60" s="332"/>
      <c r="C60" s="333"/>
      <c r="D60" s="328"/>
      <c r="I60" s="264"/>
    </row>
    <row r="61" spans="1:9" s="265" customFormat="1" ht="21.75" customHeight="1">
      <c r="A61" s="337" t="s">
        <v>145</v>
      </c>
      <c r="B61" s="332">
        <f>7357+431</f>
        <v>7788</v>
      </c>
      <c r="C61" s="333"/>
      <c r="D61" s="328"/>
      <c r="I61" s="264"/>
    </row>
    <row r="62" spans="1:9" s="265" customFormat="1" ht="30" customHeight="1">
      <c r="A62" s="337" t="s">
        <v>439</v>
      </c>
      <c r="B62" s="332">
        <f>17458+4</f>
        <v>17462</v>
      </c>
      <c r="C62" s="333"/>
      <c r="D62" s="328"/>
      <c r="I62" s="264"/>
    </row>
    <row r="63" spans="1:9" s="265" customFormat="1" ht="30" customHeight="1">
      <c r="A63" s="337" t="s">
        <v>440</v>
      </c>
      <c r="B63" s="332">
        <f>4097+155+7</f>
        <v>4259</v>
      </c>
      <c r="C63" s="333"/>
      <c r="D63" s="328"/>
      <c r="I63" s="264"/>
    </row>
    <row r="64" spans="1:9" s="265" customFormat="1" ht="21.75" customHeight="1">
      <c r="A64" s="337" t="s">
        <v>150</v>
      </c>
      <c r="B64" s="332">
        <v>10200</v>
      </c>
      <c r="C64" s="333"/>
      <c r="D64" s="328"/>
      <c r="I64" s="264"/>
    </row>
    <row r="65" spans="1:9" s="265" customFormat="1" ht="30.75" customHeight="1">
      <c r="A65" s="337" t="s">
        <v>153</v>
      </c>
      <c r="B65" s="332">
        <v>53</v>
      </c>
      <c r="C65" s="333"/>
      <c r="D65" s="328"/>
      <c r="I65" s="264"/>
    </row>
    <row r="66" spans="1:9" s="265" customFormat="1" ht="30.75" customHeight="1">
      <c r="A66" s="337" t="s">
        <v>152</v>
      </c>
      <c r="B66" s="332">
        <v>324</v>
      </c>
      <c r="C66" s="333"/>
      <c r="D66" s="328"/>
      <c r="I66" s="264"/>
    </row>
    <row r="67" spans="1:9" s="265" customFormat="1" ht="19.5" customHeight="1">
      <c r="A67" s="337" t="s">
        <v>151</v>
      </c>
      <c r="B67" s="332">
        <v>302</v>
      </c>
      <c r="C67" s="333"/>
      <c r="D67" s="328"/>
      <c r="I67" s="264"/>
    </row>
    <row r="68" spans="1:9" s="265" customFormat="1" ht="19.5" customHeight="1">
      <c r="A68" s="323" t="s">
        <v>441</v>
      </c>
      <c r="B68" s="332">
        <f>16053+3474</f>
        <v>19527</v>
      </c>
      <c r="C68" s="333"/>
      <c r="D68" s="328"/>
      <c r="I68" s="264"/>
    </row>
    <row r="69" spans="1:9" s="265" customFormat="1" ht="19.5" customHeight="1">
      <c r="A69" s="347" t="s">
        <v>155</v>
      </c>
      <c r="B69" s="348">
        <f>13+65+258</f>
        <v>336</v>
      </c>
      <c r="C69" s="333"/>
      <c r="D69" s="328"/>
      <c r="I69" s="264"/>
    </row>
    <row r="70" spans="1:9" s="265" customFormat="1" ht="19.5" customHeight="1">
      <c r="A70" s="347" t="s">
        <v>138</v>
      </c>
      <c r="B70" s="185">
        <f>64+37</f>
        <v>101</v>
      </c>
      <c r="C70" s="349"/>
      <c r="D70" s="328"/>
      <c r="I70" s="264"/>
    </row>
    <row r="71" spans="1:9" s="265" customFormat="1" ht="19.5" customHeight="1">
      <c r="A71" s="350" t="s">
        <v>442</v>
      </c>
      <c r="B71" s="351">
        <v>6980</v>
      </c>
      <c r="C71" s="349"/>
      <c r="D71" s="328"/>
      <c r="I71" s="264"/>
    </row>
    <row r="72" spans="1:9" s="265" customFormat="1" ht="19.5" customHeight="1">
      <c r="A72" s="352" t="s">
        <v>443</v>
      </c>
      <c r="B72" s="351">
        <v>9795</v>
      </c>
      <c r="C72" s="353"/>
      <c r="D72" s="328"/>
      <c r="I72" s="264"/>
    </row>
    <row r="73" spans="1:9" s="265" customFormat="1" ht="19.5" customHeight="1">
      <c r="A73" s="354"/>
      <c r="B73" s="351"/>
      <c r="C73" s="355" t="s">
        <v>159</v>
      </c>
      <c r="D73" s="356">
        <f>B76-D46</f>
        <v>0.10000000000582077</v>
      </c>
      <c r="I73" s="264"/>
    </row>
    <row r="74" spans="1:9" s="265" customFormat="1" ht="19.5" customHeight="1">
      <c r="A74" s="354"/>
      <c r="B74" s="351"/>
      <c r="C74" s="333"/>
      <c r="D74" s="328"/>
      <c r="I74" s="264"/>
    </row>
    <row r="75" spans="1:9" s="265" customFormat="1" ht="19.5" customHeight="1">
      <c r="A75" s="357" t="s">
        <v>158</v>
      </c>
      <c r="B75" s="351">
        <v>6260</v>
      </c>
      <c r="C75" s="333"/>
      <c r="D75" s="328"/>
      <c r="I75" s="264"/>
    </row>
    <row r="76" spans="1:4" s="264" customFormat="1" ht="19.5" customHeight="1">
      <c r="A76" s="358" t="s">
        <v>444</v>
      </c>
      <c r="B76" s="359">
        <f>B31+B32+B72+B75</f>
        <v>237549.1</v>
      </c>
      <c r="C76" s="360" t="s">
        <v>283</v>
      </c>
      <c r="D76" s="361">
        <f>D46+D73</f>
        <v>237549.1</v>
      </c>
    </row>
    <row r="77" spans="1:4" s="264" customFormat="1" ht="19.5" customHeight="1">
      <c r="A77" s="362"/>
      <c r="B77" s="363"/>
      <c r="C77" s="364"/>
      <c r="D77" s="365"/>
    </row>
    <row r="78" spans="1:4" s="264" customFormat="1" ht="19.5" customHeight="1">
      <c r="A78" s="362"/>
      <c r="B78" s="363"/>
      <c r="C78" s="364"/>
      <c r="D78" s="365"/>
    </row>
    <row r="79" spans="1:4" s="264" customFormat="1" ht="19.5" customHeight="1">
      <c r="A79" s="362"/>
      <c r="B79" s="363"/>
      <c r="C79" s="364"/>
      <c r="D79" s="365"/>
    </row>
    <row r="80" spans="1:4" s="264" customFormat="1" ht="19.5" customHeight="1">
      <c r="A80" s="362"/>
      <c r="B80" s="363"/>
      <c r="C80" s="364"/>
      <c r="D80" s="365"/>
    </row>
    <row r="81" spans="1:4" s="264" customFormat="1" ht="19.5" customHeight="1">
      <c r="A81" s="362"/>
      <c r="B81" s="363"/>
      <c r="C81" s="364"/>
      <c r="D81" s="365"/>
    </row>
    <row r="82" spans="1:4" s="264" customFormat="1" ht="19.5" customHeight="1">
      <c r="A82" s="362"/>
      <c r="B82" s="363"/>
      <c r="C82" s="364"/>
      <c r="D82" s="365"/>
    </row>
    <row r="83" spans="1:4" s="264" customFormat="1" ht="19.5" customHeight="1">
      <c r="A83" s="362"/>
      <c r="B83" s="363"/>
      <c r="C83" s="364"/>
      <c r="D83" s="365"/>
    </row>
    <row r="84" spans="1:4" s="264" customFormat="1" ht="19.5" customHeight="1">
      <c r="A84" s="362"/>
      <c r="B84" s="363"/>
      <c r="C84" s="364"/>
      <c r="D84" s="365"/>
    </row>
    <row r="85" spans="1:4" s="264" customFormat="1" ht="19.5" customHeight="1">
      <c r="A85" s="362"/>
      <c r="B85" s="363"/>
      <c r="C85" s="364"/>
      <c r="D85" s="365"/>
    </row>
    <row r="86" spans="1:4" s="264" customFormat="1" ht="19.5" customHeight="1">
      <c r="A86" s="362"/>
      <c r="B86" s="363"/>
      <c r="C86" s="364"/>
      <c r="D86" s="365"/>
    </row>
    <row r="87" spans="1:4" s="264" customFormat="1" ht="19.5" customHeight="1">
      <c r="A87" s="362"/>
      <c r="B87" s="363"/>
      <c r="C87" s="364"/>
      <c r="D87" s="365"/>
    </row>
    <row r="88" spans="1:4" s="264" customFormat="1" ht="19.5" customHeight="1">
      <c r="A88" s="362"/>
      <c r="B88" s="363"/>
      <c r="C88" s="364"/>
      <c r="D88" s="365"/>
    </row>
    <row r="89" spans="1:4" s="264" customFormat="1" ht="19.5" customHeight="1">
      <c r="A89" s="266"/>
      <c r="B89" s="267"/>
      <c r="C89" s="364"/>
      <c r="D89" s="365"/>
    </row>
    <row r="90" spans="1:4" s="264" customFormat="1" ht="19.5" customHeight="1">
      <c r="A90" s="266"/>
      <c r="B90" s="267"/>
      <c r="C90" s="364"/>
      <c r="D90" s="365"/>
    </row>
    <row r="91" spans="1:4" s="264" customFormat="1" ht="19.5" customHeight="1">
      <c r="A91" s="266"/>
      <c r="B91" s="267"/>
      <c r="C91" s="364"/>
      <c r="D91" s="365"/>
    </row>
    <row r="92" spans="1:4" s="264" customFormat="1" ht="19.5" customHeight="1">
      <c r="A92" s="266"/>
      <c r="B92" s="267"/>
      <c r="C92" s="364"/>
      <c r="D92" s="365"/>
    </row>
  </sheetData>
  <sheetProtection/>
  <mergeCells count="7">
    <mergeCell ref="A2:D2"/>
    <mergeCell ref="A3:D3"/>
    <mergeCell ref="G4:I4"/>
    <mergeCell ref="A4:A5"/>
    <mergeCell ref="B4:B5"/>
    <mergeCell ref="C4:C5"/>
    <mergeCell ref="D4:D5"/>
  </mergeCells>
  <printOptions horizontalCentered="1"/>
  <pageMargins left="0.25" right="0.25" top="0.75" bottom="0.75" header="0.3" footer="0.3"/>
  <pageSetup horizontalDpi="600" verticalDpi="600" orientation="landscape" paperSize="9" scale="8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tabSelected="1" workbookViewId="0" topLeftCell="A1">
      <pane xSplit="1" ySplit="5" topLeftCell="B11" activePane="bottomRight" state="frozen"/>
      <selection pane="bottomRight" activeCell="A11" sqref="A11"/>
    </sheetView>
  </sheetViews>
  <sheetFormatPr defaultColWidth="9.00390625" defaultRowHeight="14.25"/>
  <cols>
    <col min="1" max="1" width="26.00390625" style="211" customWidth="1"/>
    <col min="2" max="2" width="17.125" style="212" customWidth="1"/>
    <col min="3" max="3" width="14.375" style="212" customWidth="1"/>
    <col min="4" max="4" width="15.25390625" style="213" customWidth="1"/>
    <col min="5" max="5" width="131.625" style="214" customWidth="1"/>
    <col min="6" max="7" width="9.00390625" style="207" customWidth="1"/>
    <col min="8" max="8" width="17.125" style="207" customWidth="1"/>
    <col min="9" max="16384" width="9.00390625" style="207" customWidth="1"/>
  </cols>
  <sheetData>
    <row r="1" spans="1:5" s="207" customFormat="1" ht="24" customHeight="1">
      <c r="A1" s="215" t="s">
        <v>445</v>
      </c>
      <c r="B1" s="212"/>
      <c r="C1" s="212"/>
      <c r="D1" s="213"/>
      <c r="E1" s="214"/>
    </row>
    <row r="2" spans="1:5" s="208" customFormat="1" ht="31.5" customHeight="1">
      <c r="A2" s="216" t="s">
        <v>446</v>
      </c>
      <c r="B2" s="216"/>
      <c r="C2" s="216"/>
      <c r="D2" s="216"/>
      <c r="E2" s="216"/>
    </row>
    <row r="3" spans="1:6" s="208" customFormat="1" ht="30" customHeight="1">
      <c r="A3" s="217" t="s">
        <v>354</v>
      </c>
      <c r="B3" s="217"/>
      <c r="C3" s="217"/>
      <c r="D3" s="217"/>
      <c r="E3" s="247" t="s">
        <v>3</v>
      </c>
      <c r="F3" s="246"/>
    </row>
    <row r="4" spans="1:6" s="208" customFormat="1" ht="30" customHeight="1">
      <c r="A4" s="218" t="s">
        <v>167</v>
      </c>
      <c r="B4" s="219" t="s">
        <v>447</v>
      </c>
      <c r="C4" s="219" t="s">
        <v>448</v>
      </c>
      <c r="D4" s="220" t="s">
        <v>68</v>
      </c>
      <c r="E4" s="248" t="s">
        <v>449</v>
      </c>
      <c r="F4" s="249"/>
    </row>
    <row r="5" spans="1:6" s="208" customFormat="1" ht="24.75" customHeight="1">
      <c r="A5" s="218"/>
      <c r="B5" s="219"/>
      <c r="C5" s="219"/>
      <c r="D5" s="220"/>
      <c r="E5" s="248"/>
      <c r="F5" s="249"/>
    </row>
    <row r="6" spans="1:6" s="208" customFormat="1" ht="29.25" customHeight="1">
      <c r="A6" s="221" t="s">
        <v>140</v>
      </c>
      <c r="B6" s="222">
        <f>SUM(B7:B30)</f>
        <v>251358</v>
      </c>
      <c r="C6" s="222">
        <f>SUM(C7:C30)</f>
        <v>232644</v>
      </c>
      <c r="D6" s="223">
        <f aca="true" t="shared" si="0" ref="D6:D30">(C6-B6)/B6*100</f>
        <v>-7.445157902274843</v>
      </c>
      <c r="E6" s="250" t="s">
        <v>450</v>
      </c>
      <c r="F6" s="249"/>
    </row>
    <row r="7" spans="1:6" s="209" customFormat="1" ht="399" customHeight="1">
      <c r="A7" s="224" t="s">
        <v>451</v>
      </c>
      <c r="B7" s="225">
        <v>18657</v>
      </c>
      <c r="C7" s="226">
        <v>16188</v>
      </c>
      <c r="D7" s="227">
        <f t="shared" si="0"/>
        <v>-13.2336388486895</v>
      </c>
      <c r="E7" s="251" t="s">
        <v>452</v>
      </c>
      <c r="F7" s="252"/>
    </row>
    <row r="8" spans="1:5" s="209" customFormat="1" ht="84.75" customHeight="1">
      <c r="A8" s="228"/>
      <c r="B8" s="225"/>
      <c r="C8" s="226"/>
      <c r="D8" s="229"/>
      <c r="E8" s="253"/>
    </row>
    <row r="9" spans="1:5" s="209" customFormat="1" ht="73.5" customHeight="1">
      <c r="A9" s="230" t="s">
        <v>453</v>
      </c>
      <c r="B9" s="231">
        <v>181</v>
      </c>
      <c r="C9" s="225">
        <v>286</v>
      </c>
      <c r="D9" s="232">
        <f t="shared" si="0"/>
        <v>58.011049723756905</v>
      </c>
      <c r="E9" s="254" t="s">
        <v>454</v>
      </c>
    </row>
    <row r="10" spans="1:5" s="209" customFormat="1" ht="126.75" customHeight="1">
      <c r="A10" s="230" t="s">
        <v>455</v>
      </c>
      <c r="B10" s="233">
        <v>7746</v>
      </c>
      <c r="C10" s="234">
        <v>6362</v>
      </c>
      <c r="D10" s="232">
        <f t="shared" si="0"/>
        <v>-17.867286341337465</v>
      </c>
      <c r="E10" s="255" t="s">
        <v>456</v>
      </c>
    </row>
    <row r="11" spans="1:5" s="209" customFormat="1" ht="282" customHeight="1">
      <c r="A11" s="230" t="s">
        <v>457</v>
      </c>
      <c r="B11" s="233">
        <v>44531</v>
      </c>
      <c r="C11" s="234">
        <v>46364</v>
      </c>
      <c r="D11" s="232">
        <f t="shared" si="0"/>
        <v>4.1162336349958455</v>
      </c>
      <c r="E11" s="256" t="s">
        <v>458</v>
      </c>
    </row>
    <row r="12" spans="1:5" s="209" customFormat="1" ht="72.75" customHeight="1">
      <c r="A12" s="230" t="s">
        <v>459</v>
      </c>
      <c r="B12" s="233">
        <v>77</v>
      </c>
      <c r="C12" s="234">
        <v>111</v>
      </c>
      <c r="D12" s="232">
        <f t="shared" si="0"/>
        <v>44.15584415584416</v>
      </c>
      <c r="E12" s="257" t="s">
        <v>460</v>
      </c>
    </row>
    <row r="13" spans="1:5" s="209" customFormat="1" ht="137.25" customHeight="1">
      <c r="A13" s="230" t="s">
        <v>461</v>
      </c>
      <c r="B13" s="233">
        <v>1498</v>
      </c>
      <c r="C13" s="234">
        <v>1384</v>
      </c>
      <c r="D13" s="232">
        <f t="shared" si="0"/>
        <v>-7.610146862483311</v>
      </c>
      <c r="E13" s="257" t="s">
        <v>462</v>
      </c>
    </row>
    <row r="14" spans="1:5" s="209" customFormat="1" ht="360.75" customHeight="1">
      <c r="A14" s="230" t="s">
        <v>463</v>
      </c>
      <c r="B14" s="233">
        <v>47516</v>
      </c>
      <c r="C14" s="234">
        <v>45878</v>
      </c>
      <c r="D14" s="232">
        <f t="shared" si="0"/>
        <v>-3.4472598703594577</v>
      </c>
      <c r="E14" s="257" t="s">
        <v>464</v>
      </c>
    </row>
    <row r="15" spans="1:5" s="209" customFormat="1" ht="282" customHeight="1">
      <c r="A15" s="230" t="s">
        <v>465</v>
      </c>
      <c r="B15" s="233">
        <v>20653</v>
      </c>
      <c r="C15" s="234">
        <v>16570</v>
      </c>
      <c r="D15" s="232">
        <f t="shared" si="0"/>
        <v>-19.769525008473344</v>
      </c>
      <c r="E15" s="257" t="s">
        <v>466</v>
      </c>
    </row>
    <row r="16" spans="1:5" s="209" customFormat="1" ht="81.75" customHeight="1">
      <c r="A16" s="235" t="s">
        <v>467</v>
      </c>
      <c r="B16" s="233">
        <v>2866</v>
      </c>
      <c r="C16" s="234">
        <v>2700</v>
      </c>
      <c r="D16" s="236">
        <f t="shared" si="0"/>
        <v>-5.792044661549197</v>
      </c>
      <c r="E16" s="258" t="s">
        <v>468</v>
      </c>
    </row>
    <row r="17" spans="1:6" s="209" customFormat="1" ht="123" customHeight="1">
      <c r="A17" s="230" t="s">
        <v>469</v>
      </c>
      <c r="B17" s="233">
        <v>2528</v>
      </c>
      <c r="C17" s="234">
        <v>1731</v>
      </c>
      <c r="D17" s="232">
        <f t="shared" si="0"/>
        <v>-31.526898734177216</v>
      </c>
      <c r="E17" s="257" t="s">
        <v>470</v>
      </c>
      <c r="F17" s="259"/>
    </row>
    <row r="18" spans="1:5" s="209" customFormat="1" ht="372.75" customHeight="1">
      <c r="A18" s="230" t="s">
        <v>471</v>
      </c>
      <c r="B18" s="233">
        <v>43142</v>
      </c>
      <c r="C18" s="234">
        <v>55223</v>
      </c>
      <c r="D18" s="232">
        <f t="shared" si="0"/>
        <v>28.002874229289326</v>
      </c>
      <c r="E18" s="257" t="s">
        <v>472</v>
      </c>
    </row>
    <row r="19" spans="1:5" s="209" customFormat="1" ht="120.75" customHeight="1">
      <c r="A19" s="230" t="s">
        <v>473</v>
      </c>
      <c r="B19" s="233">
        <v>3080</v>
      </c>
      <c r="C19" s="234">
        <v>1013</v>
      </c>
      <c r="D19" s="232">
        <f t="shared" si="0"/>
        <v>-67.1103896103896</v>
      </c>
      <c r="E19" s="257" t="s">
        <v>474</v>
      </c>
    </row>
    <row r="20" spans="1:5" s="209" customFormat="1" ht="102" customHeight="1">
      <c r="A20" s="230" t="s">
        <v>475</v>
      </c>
      <c r="B20" s="233">
        <v>1883</v>
      </c>
      <c r="C20" s="234">
        <v>1183</v>
      </c>
      <c r="D20" s="232">
        <f t="shared" si="0"/>
        <v>-37.174721189591075</v>
      </c>
      <c r="E20" s="257" t="s">
        <v>476</v>
      </c>
    </row>
    <row r="21" spans="1:5" s="210" customFormat="1" ht="75" customHeight="1">
      <c r="A21" s="237" t="s">
        <v>477</v>
      </c>
      <c r="B21" s="231">
        <v>2018</v>
      </c>
      <c r="C21" s="238">
        <v>101</v>
      </c>
      <c r="D21" s="239">
        <f t="shared" si="0"/>
        <v>-94.9950445986125</v>
      </c>
      <c r="E21" s="257" t="s">
        <v>478</v>
      </c>
    </row>
    <row r="22" spans="1:5" s="210" customFormat="1" ht="66.75" customHeight="1">
      <c r="A22" s="237" t="s">
        <v>479</v>
      </c>
      <c r="B22" s="231"/>
      <c r="C22" s="238">
        <v>20</v>
      </c>
      <c r="D22" s="239" t="e">
        <f t="shared" si="0"/>
        <v>#DIV/0!</v>
      </c>
      <c r="E22" s="257" t="s">
        <v>480</v>
      </c>
    </row>
    <row r="23" spans="1:5" s="209" customFormat="1" ht="156.75" customHeight="1">
      <c r="A23" s="230" t="s">
        <v>481</v>
      </c>
      <c r="B23" s="233">
        <v>6436</v>
      </c>
      <c r="C23" s="234">
        <v>2205</v>
      </c>
      <c r="D23" s="232">
        <f t="shared" si="0"/>
        <v>-65.73958980733374</v>
      </c>
      <c r="E23" s="257" t="s">
        <v>482</v>
      </c>
    </row>
    <row r="24" spans="1:5" s="209" customFormat="1" ht="96" customHeight="1">
      <c r="A24" s="230" t="s">
        <v>483</v>
      </c>
      <c r="B24" s="233">
        <v>4068</v>
      </c>
      <c r="C24" s="234">
        <v>3919</v>
      </c>
      <c r="D24" s="232">
        <f t="shared" si="0"/>
        <v>-3.662733529990167</v>
      </c>
      <c r="E24" s="257" t="s">
        <v>484</v>
      </c>
    </row>
    <row r="25" spans="1:5" s="209" customFormat="1" ht="61.5" customHeight="1">
      <c r="A25" s="230" t="s">
        <v>485</v>
      </c>
      <c r="B25" s="233">
        <v>334</v>
      </c>
      <c r="C25" s="234">
        <v>961</v>
      </c>
      <c r="D25" s="232">
        <f t="shared" si="0"/>
        <v>187.7245508982036</v>
      </c>
      <c r="E25" s="257" t="s">
        <v>486</v>
      </c>
    </row>
    <row r="26" spans="1:5" s="209" customFormat="1" ht="177" customHeight="1">
      <c r="A26" s="230" t="s">
        <v>487</v>
      </c>
      <c r="B26" s="233">
        <v>3098</v>
      </c>
      <c r="C26" s="234">
        <v>2178</v>
      </c>
      <c r="D26" s="232">
        <f t="shared" si="0"/>
        <v>-29.696578437701742</v>
      </c>
      <c r="E26" s="257" t="s">
        <v>488</v>
      </c>
    </row>
    <row r="27" spans="1:5" s="209" customFormat="1" ht="48" customHeight="1">
      <c r="A27" s="230" t="s">
        <v>489</v>
      </c>
      <c r="B27" s="234">
        <v>2500</v>
      </c>
      <c r="C27" s="240">
        <v>1900</v>
      </c>
      <c r="D27" s="232">
        <f t="shared" si="0"/>
        <v>-24</v>
      </c>
      <c r="E27" s="260" t="s">
        <v>490</v>
      </c>
    </row>
    <row r="28" spans="1:5" s="209" customFormat="1" ht="91.5" customHeight="1">
      <c r="A28" s="230" t="s">
        <v>491</v>
      </c>
      <c r="B28" s="233">
        <v>35045</v>
      </c>
      <c r="C28" s="234">
        <v>22682</v>
      </c>
      <c r="D28" s="232">
        <f t="shared" si="0"/>
        <v>-35.27750035668426</v>
      </c>
      <c r="E28" s="260" t="s">
        <v>492</v>
      </c>
    </row>
    <row r="29" spans="1:5" s="208" customFormat="1" ht="30" customHeight="1">
      <c r="A29" s="241" t="s">
        <v>493</v>
      </c>
      <c r="B29" s="233">
        <v>3500</v>
      </c>
      <c r="C29" s="242">
        <v>3684</v>
      </c>
      <c r="D29" s="232">
        <f t="shared" si="0"/>
        <v>5.257142857142857</v>
      </c>
      <c r="E29" s="261" t="s">
        <v>494</v>
      </c>
    </row>
    <row r="30" spans="1:5" s="208" customFormat="1" ht="31.5">
      <c r="A30" s="241" t="s">
        <v>495</v>
      </c>
      <c r="B30" s="233">
        <v>1</v>
      </c>
      <c r="C30" s="243">
        <v>1</v>
      </c>
      <c r="D30" s="232">
        <f t="shared" si="0"/>
        <v>0</v>
      </c>
      <c r="E30" s="261" t="s">
        <v>496</v>
      </c>
    </row>
    <row r="31" spans="1:5" s="208" customFormat="1" ht="18">
      <c r="A31" s="244"/>
      <c r="B31" s="245"/>
      <c r="C31" s="245"/>
      <c r="D31" s="246"/>
      <c r="E31" s="262"/>
    </row>
    <row r="32" spans="1:5" s="208" customFormat="1" ht="18">
      <c r="A32" s="244"/>
      <c r="B32" s="245"/>
      <c r="C32" s="245"/>
      <c r="D32" s="246"/>
      <c r="E32" s="262"/>
    </row>
    <row r="33" spans="1:5" s="208" customFormat="1" ht="18">
      <c r="A33" s="244"/>
      <c r="B33" s="245"/>
      <c r="C33" s="245"/>
      <c r="D33" s="246"/>
      <c r="E33" s="262"/>
    </row>
    <row r="34" spans="1:5" s="208" customFormat="1" ht="18">
      <c r="A34" s="244"/>
      <c r="B34" s="245"/>
      <c r="C34" s="245"/>
      <c r="D34" s="246"/>
      <c r="E34" s="262"/>
    </row>
    <row r="35" spans="1:5" s="208" customFormat="1" ht="18">
      <c r="A35" s="244"/>
      <c r="B35" s="245"/>
      <c r="C35" s="245"/>
      <c r="D35" s="246"/>
      <c r="E35" s="262"/>
    </row>
    <row r="36" spans="1:5" s="208" customFormat="1" ht="18">
      <c r="A36" s="244"/>
      <c r="B36" s="245"/>
      <c r="C36" s="245"/>
      <c r="D36" s="246"/>
      <c r="E36" s="262"/>
    </row>
    <row r="37" spans="1:5" s="208" customFormat="1" ht="18">
      <c r="A37" s="244"/>
      <c r="B37" s="245"/>
      <c r="C37" s="245"/>
      <c r="D37" s="246"/>
      <c r="E37" s="262"/>
    </row>
    <row r="38" spans="1:5" s="208" customFormat="1" ht="18">
      <c r="A38" s="244"/>
      <c r="B38" s="245"/>
      <c r="C38" s="245"/>
      <c r="D38" s="246"/>
      <c r="E38" s="262"/>
    </row>
    <row r="39" spans="1:5" s="208" customFormat="1" ht="18">
      <c r="A39" s="244"/>
      <c r="B39" s="245"/>
      <c r="C39" s="245"/>
      <c r="D39" s="246"/>
      <c r="E39" s="262"/>
    </row>
    <row r="40" spans="1:5" s="208" customFormat="1" ht="18">
      <c r="A40" s="244"/>
      <c r="B40" s="245"/>
      <c r="C40" s="245"/>
      <c r="D40" s="246"/>
      <c r="E40" s="262"/>
    </row>
    <row r="41" spans="1:5" s="208" customFormat="1" ht="18">
      <c r="A41" s="244"/>
      <c r="B41" s="245"/>
      <c r="C41" s="245"/>
      <c r="D41" s="246"/>
      <c r="E41" s="262"/>
    </row>
    <row r="42" spans="1:5" s="208" customFormat="1" ht="18">
      <c r="A42" s="244"/>
      <c r="B42" s="245"/>
      <c r="C42" s="245"/>
      <c r="D42" s="246"/>
      <c r="E42" s="262"/>
    </row>
    <row r="43" spans="1:5" s="208" customFormat="1" ht="18">
      <c r="A43" s="244"/>
      <c r="B43" s="245"/>
      <c r="C43" s="245"/>
      <c r="D43" s="246"/>
      <c r="E43" s="262"/>
    </row>
    <row r="44" spans="1:5" s="208" customFormat="1" ht="18">
      <c r="A44" s="244"/>
      <c r="B44" s="245"/>
      <c r="C44" s="245"/>
      <c r="D44" s="246"/>
      <c r="E44" s="262"/>
    </row>
    <row r="45" spans="1:5" s="208" customFormat="1" ht="18">
      <c r="A45" s="244"/>
      <c r="B45" s="245"/>
      <c r="C45" s="245"/>
      <c r="D45" s="246"/>
      <c r="E45" s="262"/>
    </row>
    <row r="46" spans="1:5" s="208" customFormat="1" ht="18">
      <c r="A46" s="244"/>
      <c r="B46" s="245"/>
      <c r="C46" s="245"/>
      <c r="D46" s="246"/>
      <c r="E46" s="262"/>
    </row>
    <row r="47" spans="1:5" s="208" customFormat="1" ht="18">
      <c r="A47" s="244"/>
      <c r="B47" s="245"/>
      <c r="C47" s="245"/>
      <c r="D47" s="246"/>
      <c r="E47" s="262"/>
    </row>
    <row r="48" spans="1:5" s="208" customFormat="1" ht="18">
      <c r="A48" s="244"/>
      <c r="B48" s="245"/>
      <c r="C48" s="245"/>
      <c r="D48" s="246"/>
      <c r="E48" s="262"/>
    </row>
    <row r="49" spans="1:5" s="208" customFormat="1" ht="18">
      <c r="A49" s="244"/>
      <c r="B49" s="245"/>
      <c r="C49" s="245"/>
      <c r="D49" s="246"/>
      <c r="E49" s="262"/>
    </row>
    <row r="50" spans="1:5" s="208" customFormat="1" ht="18">
      <c r="A50" s="244"/>
      <c r="B50" s="245"/>
      <c r="C50" s="245"/>
      <c r="D50" s="246"/>
      <c r="E50" s="262"/>
    </row>
    <row r="51" spans="1:5" s="208" customFormat="1" ht="18">
      <c r="A51" s="244"/>
      <c r="B51" s="245"/>
      <c r="C51" s="245"/>
      <c r="D51" s="246"/>
      <c r="E51" s="262"/>
    </row>
    <row r="52" spans="1:5" s="208" customFormat="1" ht="18">
      <c r="A52" s="244"/>
      <c r="B52" s="245"/>
      <c r="C52" s="245"/>
      <c r="D52" s="246"/>
      <c r="E52" s="262"/>
    </row>
    <row r="53" spans="1:5" s="208" customFormat="1" ht="18">
      <c r="A53" s="244"/>
      <c r="B53" s="245"/>
      <c r="C53" s="245"/>
      <c r="D53" s="246"/>
      <c r="E53" s="262"/>
    </row>
    <row r="54" spans="1:5" s="208" customFormat="1" ht="18">
      <c r="A54" s="244"/>
      <c r="B54" s="245"/>
      <c r="C54" s="245"/>
      <c r="D54" s="246"/>
      <c r="E54" s="262"/>
    </row>
    <row r="55" spans="1:5" s="208" customFormat="1" ht="18">
      <c r="A55" s="244"/>
      <c r="B55" s="245"/>
      <c r="C55" s="245"/>
      <c r="D55" s="246"/>
      <c r="E55" s="262"/>
    </row>
    <row r="56" spans="1:5" s="208" customFormat="1" ht="18">
      <c r="A56" s="244"/>
      <c r="B56" s="245"/>
      <c r="C56" s="245"/>
      <c r="D56" s="246"/>
      <c r="E56" s="262"/>
    </row>
    <row r="57" spans="1:5" s="208" customFormat="1" ht="18">
      <c r="A57" s="244"/>
      <c r="B57" s="245"/>
      <c r="C57" s="245"/>
      <c r="D57" s="246"/>
      <c r="E57" s="262"/>
    </row>
    <row r="58" spans="1:5" s="208" customFormat="1" ht="18">
      <c r="A58" s="244"/>
      <c r="B58" s="245"/>
      <c r="C58" s="245"/>
      <c r="D58" s="246"/>
      <c r="E58" s="262"/>
    </row>
    <row r="59" spans="1:5" s="208" customFormat="1" ht="18">
      <c r="A59" s="244"/>
      <c r="B59" s="245"/>
      <c r="C59" s="245"/>
      <c r="D59" s="246"/>
      <c r="E59" s="262"/>
    </row>
  </sheetData>
  <sheetProtection/>
  <mergeCells count="11">
    <mergeCell ref="A2:E2"/>
    <mergeCell ref="A4:A5"/>
    <mergeCell ref="A7:A8"/>
    <mergeCell ref="B4:B5"/>
    <mergeCell ref="B7:B8"/>
    <mergeCell ref="C4:C5"/>
    <mergeCell ref="C7:C8"/>
    <mergeCell ref="D4:D5"/>
    <mergeCell ref="D7:D8"/>
    <mergeCell ref="E4:E5"/>
    <mergeCell ref="E7:E8"/>
  </mergeCells>
  <printOptions horizontalCentered="1"/>
  <pageMargins left="0.25" right="0.25" top="0.75" bottom="0.75" header="0.3" footer="0.3"/>
  <pageSetup fitToHeight="0" fitToWidth="1" horizontalDpi="600" verticalDpi="600" orientation="landscape" paperSize="9" scale="65"/>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G45"/>
  <sheetViews>
    <sheetView showGridLines="0" showZeros="0" view="pageBreakPreview" zoomScale="60" workbookViewId="0" topLeftCell="A1">
      <pane ySplit="5" topLeftCell="A6" activePane="bottomLeft" state="frozen"/>
      <selection pane="bottomLeft" activeCell="A3" sqref="A3:D3"/>
    </sheetView>
  </sheetViews>
  <sheetFormatPr defaultColWidth="9.00390625" defaultRowHeight="14.25"/>
  <cols>
    <col min="1" max="1" width="37.375" style="149" customWidth="1"/>
    <col min="2" max="2" width="14.875" style="149" customWidth="1"/>
    <col min="3" max="3" width="47.75390625" style="149" customWidth="1"/>
    <col min="4" max="4" width="26.625" style="0" customWidth="1"/>
    <col min="5" max="5" width="9.00390625" style="150" customWidth="1"/>
    <col min="6" max="16384" width="9.00390625" style="149" customWidth="1"/>
  </cols>
  <sheetData>
    <row r="1" spans="1:5" s="145" customFormat="1" ht="24.75" customHeight="1">
      <c r="A1" s="151" t="s">
        <v>497</v>
      </c>
      <c r="B1" s="152"/>
      <c r="C1" s="152"/>
      <c r="D1" s="152"/>
      <c r="E1" s="199"/>
    </row>
    <row r="2" spans="1:7" s="146" customFormat="1" ht="27.75" customHeight="1">
      <c r="A2" s="153" t="s">
        <v>498</v>
      </c>
      <c r="B2" s="153"/>
      <c r="C2" s="153"/>
      <c r="D2" s="153"/>
      <c r="E2" s="200"/>
      <c r="F2" s="201"/>
      <c r="G2" s="201"/>
    </row>
    <row r="3" spans="1:5" s="147" customFormat="1" ht="18" customHeight="1">
      <c r="A3" s="154" t="s">
        <v>499</v>
      </c>
      <c r="B3" s="155"/>
      <c r="C3" s="155"/>
      <c r="D3" s="155"/>
      <c r="E3" s="202"/>
    </row>
    <row r="4" spans="1:5" s="148" customFormat="1" ht="31.5" customHeight="1">
      <c r="A4" s="156" t="s">
        <v>218</v>
      </c>
      <c r="B4" s="157"/>
      <c r="C4" s="156" t="s">
        <v>219</v>
      </c>
      <c r="D4" s="157"/>
      <c r="E4" s="203"/>
    </row>
    <row r="5" spans="1:5" s="148" customFormat="1" ht="19.5" customHeight="1">
      <c r="A5" s="158" t="s">
        <v>220</v>
      </c>
      <c r="B5" s="159" t="s">
        <v>500</v>
      </c>
      <c r="C5" s="158" t="s">
        <v>220</v>
      </c>
      <c r="D5" s="142" t="s">
        <v>500</v>
      </c>
      <c r="E5" s="203"/>
    </row>
    <row r="6" spans="1:5" s="148" customFormat="1" ht="19.5" customHeight="1">
      <c r="A6" s="158"/>
      <c r="B6" s="159"/>
      <c r="C6" s="160" t="s">
        <v>223</v>
      </c>
      <c r="D6" s="161">
        <f>D7+D8</f>
        <v>100</v>
      </c>
      <c r="E6" s="203"/>
    </row>
    <row r="7" spans="1:6" s="148" customFormat="1" ht="19.5" customHeight="1">
      <c r="A7" s="162" t="s">
        <v>501</v>
      </c>
      <c r="B7" s="163"/>
      <c r="C7" s="164" t="s">
        <v>224</v>
      </c>
      <c r="D7" s="165">
        <v>16</v>
      </c>
      <c r="E7" s="203"/>
      <c r="F7" s="204"/>
    </row>
    <row r="8" spans="1:5" s="148" customFormat="1" ht="19.5" customHeight="1">
      <c r="A8" s="162" t="s">
        <v>502</v>
      </c>
      <c r="B8" s="166">
        <v>0</v>
      </c>
      <c r="C8" s="167" t="s">
        <v>226</v>
      </c>
      <c r="D8" s="168">
        <v>84</v>
      </c>
      <c r="E8" s="203"/>
    </row>
    <row r="9" spans="1:5" s="148" customFormat="1" ht="19.5" customHeight="1">
      <c r="A9" s="169" t="s">
        <v>503</v>
      </c>
      <c r="B9" s="166">
        <v>0</v>
      </c>
      <c r="C9" s="170" t="s">
        <v>228</v>
      </c>
      <c r="D9" s="161">
        <f>D10+D11</f>
        <v>2158</v>
      </c>
      <c r="E9" s="203"/>
    </row>
    <row r="10" spans="1:7" s="148" customFormat="1" ht="19.5" customHeight="1">
      <c r="A10" s="169" t="s">
        <v>225</v>
      </c>
      <c r="B10" s="166"/>
      <c r="C10" s="164" t="s">
        <v>230</v>
      </c>
      <c r="D10" s="163">
        <f>1436+647</f>
        <v>2083</v>
      </c>
      <c r="E10" s="203"/>
      <c r="G10" s="204"/>
    </row>
    <row r="11" spans="1:5" s="148" customFormat="1" ht="19.5" customHeight="1">
      <c r="A11" s="169"/>
      <c r="B11" s="166">
        <v>0</v>
      </c>
      <c r="C11" s="164" t="s">
        <v>504</v>
      </c>
      <c r="D11" s="163">
        <v>75</v>
      </c>
      <c r="E11" s="203"/>
    </row>
    <row r="12" spans="1:5" s="148" customFormat="1" ht="19.5" customHeight="1">
      <c r="A12" s="169" t="s">
        <v>505</v>
      </c>
      <c r="B12" s="163"/>
      <c r="C12" s="170" t="s">
        <v>234</v>
      </c>
      <c r="D12" s="171">
        <f>D13+D21+D22+D23+D24+D25</f>
        <v>38240</v>
      </c>
      <c r="E12" s="205"/>
    </row>
    <row r="13" spans="1:5" s="148" customFormat="1" ht="19.5" customHeight="1">
      <c r="A13" s="162" t="s">
        <v>506</v>
      </c>
      <c r="B13" s="172">
        <v>1250</v>
      </c>
      <c r="C13" s="173" t="s">
        <v>507</v>
      </c>
      <c r="D13" s="174">
        <f>SUM(D14:D20)</f>
        <v>33668</v>
      </c>
      <c r="E13" s="203"/>
    </row>
    <row r="14" spans="1:5" s="148" customFormat="1" ht="19.5" customHeight="1">
      <c r="A14" s="162" t="s">
        <v>508</v>
      </c>
      <c r="B14" s="172">
        <v>44</v>
      </c>
      <c r="C14" s="167" t="s">
        <v>238</v>
      </c>
      <c r="D14" s="175">
        <f>1000-250</f>
        <v>750</v>
      </c>
      <c r="E14" s="205"/>
    </row>
    <row r="15" spans="1:5" s="148" customFormat="1" ht="19.5" customHeight="1">
      <c r="A15" s="176" t="s">
        <v>509</v>
      </c>
      <c r="B15" s="171">
        <f>SUM(B16:B20)</f>
        <v>36776</v>
      </c>
      <c r="C15" s="164" t="s">
        <v>240</v>
      </c>
      <c r="D15" s="175"/>
      <c r="E15" s="205"/>
    </row>
    <row r="16" spans="1:5" s="148" customFormat="1" ht="19.5" customHeight="1">
      <c r="A16" s="177" t="s">
        <v>239</v>
      </c>
      <c r="B16" s="172">
        <v>23706</v>
      </c>
      <c r="C16" s="164" t="s">
        <v>242</v>
      </c>
      <c r="D16" s="163">
        <f>2403+19000</f>
        <v>21403</v>
      </c>
      <c r="E16" s="203"/>
    </row>
    <row r="17" spans="1:5" s="148" customFormat="1" ht="19.5" customHeight="1">
      <c r="A17" s="177" t="s">
        <v>241</v>
      </c>
      <c r="B17" s="172"/>
      <c r="C17" s="167" t="s">
        <v>244</v>
      </c>
      <c r="D17" s="163">
        <f>197+2226</f>
        <v>2423</v>
      </c>
      <c r="E17" s="203"/>
    </row>
    <row r="18" spans="1:5" s="148" customFormat="1" ht="19.5" customHeight="1">
      <c r="A18" s="178"/>
      <c r="B18" s="179"/>
      <c r="C18" s="164" t="s">
        <v>246</v>
      </c>
      <c r="D18" s="163">
        <v>6802</v>
      </c>
      <c r="E18" s="203"/>
    </row>
    <row r="19" spans="1:5" s="148" customFormat="1" ht="19.5" customHeight="1">
      <c r="A19" s="177" t="s">
        <v>245</v>
      </c>
      <c r="B19" s="179"/>
      <c r="C19" s="180" t="s">
        <v>510</v>
      </c>
      <c r="D19" s="163"/>
      <c r="E19" s="203"/>
    </row>
    <row r="20" spans="1:5" s="148" customFormat="1" ht="30" customHeight="1">
      <c r="A20" s="181" t="s">
        <v>511</v>
      </c>
      <c r="B20" s="172">
        <v>13070</v>
      </c>
      <c r="C20" s="164" t="s">
        <v>250</v>
      </c>
      <c r="D20" s="163">
        <f>427+956-19+903+23</f>
        <v>2290</v>
      </c>
      <c r="E20" s="203"/>
    </row>
    <row r="21" spans="1:5" s="148" customFormat="1" ht="19.5" customHeight="1">
      <c r="A21" s="169" t="s">
        <v>512</v>
      </c>
      <c r="B21" s="182"/>
      <c r="C21" s="164" t="s">
        <v>513</v>
      </c>
      <c r="D21" s="163">
        <v>44</v>
      </c>
      <c r="E21" s="203"/>
    </row>
    <row r="22" spans="1:5" s="148" customFormat="1" ht="19.5" customHeight="1">
      <c r="A22" s="169" t="s">
        <v>514</v>
      </c>
      <c r="B22" s="166"/>
      <c r="C22" s="164" t="s">
        <v>254</v>
      </c>
      <c r="D22" s="163">
        <f>1250+353</f>
        <v>1603</v>
      </c>
      <c r="E22" s="203"/>
    </row>
    <row r="23" spans="1:5" s="148" customFormat="1" ht="19.5" customHeight="1">
      <c r="A23" s="169" t="s">
        <v>515</v>
      </c>
      <c r="B23" s="183"/>
      <c r="C23" s="164" t="s">
        <v>256</v>
      </c>
      <c r="D23" s="163">
        <v>800</v>
      </c>
      <c r="E23" s="203"/>
    </row>
    <row r="24" spans="1:5" s="148" customFormat="1" ht="19.5" customHeight="1">
      <c r="A24" s="169" t="s">
        <v>516</v>
      </c>
      <c r="B24" s="172">
        <v>800</v>
      </c>
      <c r="C24" s="164" t="s">
        <v>258</v>
      </c>
      <c r="D24" s="163">
        <f>1000+1125</f>
        <v>2125</v>
      </c>
      <c r="E24" s="203"/>
    </row>
    <row r="25" spans="1:5" s="148" customFormat="1" ht="19.5" customHeight="1">
      <c r="A25" s="169" t="s">
        <v>517</v>
      </c>
      <c r="B25" s="163"/>
      <c r="C25" s="167" t="s">
        <v>260</v>
      </c>
      <c r="D25" s="163"/>
      <c r="E25" s="203"/>
    </row>
    <row r="26" spans="1:5" s="148" customFormat="1" ht="19.5" customHeight="1">
      <c r="A26" s="184" t="s">
        <v>518</v>
      </c>
      <c r="B26" s="163"/>
      <c r="C26" s="180" t="s">
        <v>262</v>
      </c>
      <c r="D26" s="171">
        <f>D27+D28</f>
        <v>2542</v>
      </c>
      <c r="E26" s="203"/>
    </row>
    <row r="27" spans="1:5" s="148" customFormat="1" ht="19.5" customHeight="1">
      <c r="A27" s="184" t="s">
        <v>519</v>
      </c>
      <c r="B27" s="172">
        <v>1000</v>
      </c>
      <c r="C27" s="185" t="s">
        <v>264</v>
      </c>
      <c r="D27" s="186">
        <f>2457</f>
        <v>2457</v>
      </c>
      <c r="E27" s="203"/>
    </row>
    <row r="28" spans="1:5" s="148" customFormat="1" ht="19.5" customHeight="1">
      <c r="A28" s="169" t="s">
        <v>520</v>
      </c>
      <c r="B28" s="163"/>
      <c r="C28" s="185" t="s">
        <v>266</v>
      </c>
      <c r="D28" s="165">
        <v>85</v>
      </c>
      <c r="E28" s="203"/>
    </row>
    <row r="29" spans="1:5" s="148" customFormat="1" ht="19.5" customHeight="1">
      <c r="A29" s="169"/>
      <c r="B29" s="163"/>
      <c r="C29" s="187" t="s">
        <v>268</v>
      </c>
      <c r="D29" s="161">
        <f>D30+D31</f>
        <v>590</v>
      </c>
      <c r="E29" s="203"/>
    </row>
    <row r="30" spans="1:5" s="148" customFormat="1" ht="19.5" customHeight="1">
      <c r="A30" s="169"/>
      <c r="B30" s="163"/>
      <c r="C30" s="185" t="s">
        <v>521</v>
      </c>
      <c r="D30" s="186">
        <v>18</v>
      </c>
      <c r="E30" s="203"/>
    </row>
    <row r="31" spans="1:5" s="148" customFormat="1" ht="19.5" customHeight="1">
      <c r="A31" s="169"/>
      <c r="B31" s="163"/>
      <c r="C31" s="185" t="s">
        <v>274</v>
      </c>
      <c r="D31" s="186">
        <f>119+398+55</f>
        <v>572</v>
      </c>
      <c r="E31" s="203"/>
    </row>
    <row r="32" spans="1:5" s="148" customFormat="1" ht="19.5" customHeight="1">
      <c r="A32" s="188" t="s">
        <v>267</v>
      </c>
      <c r="B32" s="189">
        <f>B7+B8+B9+B10+B11+B12+B13+B14+B15+B21+B22+B23+B24+B25+B28+B26+B27</f>
        <v>39870</v>
      </c>
      <c r="C32" s="187" t="s">
        <v>522</v>
      </c>
      <c r="D32" s="161">
        <f>SUM(D33:D36)</f>
        <v>0</v>
      </c>
      <c r="E32" s="203"/>
    </row>
    <row r="33" spans="1:5" s="148" customFormat="1" ht="19.5" customHeight="1">
      <c r="A33" s="190" t="s">
        <v>269</v>
      </c>
      <c r="B33" s="189">
        <f>B35</f>
        <v>821</v>
      </c>
      <c r="C33" s="180" t="s">
        <v>523</v>
      </c>
      <c r="D33" s="165"/>
      <c r="E33" s="203"/>
    </row>
    <row r="34" spans="1:5" s="148" customFormat="1" ht="19.5" customHeight="1">
      <c r="A34" s="177" t="s">
        <v>271</v>
      </c>
      <c r="B34" s="163"/>
      <c r="C34" s="191" t="s">
        <v>524</v>
      </c>
      <c r="D34" s="165"/>
      <c r="E34" s="203"/>
    </row>
    <row r="35" spans="1:7" s="148" customFormat="1" ht="19.5" customHeight="1">
      <c r="A35" s="177" t="s">
        <v>273</v>
      </c>
      <c r="B35" s="163">
        <f>766+55</f>
        <v>821</v>
      </c>
      <c r="C35" s="191" t="s">
        <v>525</v>
      </c>
      <c r="D35" s="165"/>
      <c r="E35" s="203"/>
      <c r="G35" s="204"/>
    </row>
    <row r="36" spans="1:5" s="148" customFormat="1" ht="19.5" customHeight="1">
      <c r="A36" s="177" t="s">
        <v>275</v>
      </c>
      <c r="B36" s="166">
        <v>0</v>
      </c>
      <c r="C36" s="191" t="s">
        <v>526</v>
      </c>
      <c r="D36" s="165"/>
      <c r="E36" s="203"/>
    </row>
    <row r="37" spans="1:5" s="148" customFormat="1" ht="19.5" customHeight="1">
      <c r="A37" s="190" t="s">
        <v>277</v>
      </c>
      <c r="B37" s="192">
        <v>9199</v>
      </c>
      <c r="C37" s="187" t="s">
        <v>278</v>
      </c>
      <c r="D37" s="161"/>
      <c r="E37" s="203"/>
    </row>
    <row r="38" spans="1:5" s="148" customFormat="1" ht="19.5" customHeight="1">
      <c r="A38" s="190"/>
      <c r="B38" s="189"/>
      <c r="C38" s="193" t="s">
        <v>140</v>
      </c>
      <c r="D38" s="161">
        <f>D6+D9+D12+D26+D29+D32+D37</f>
        <v>43630</v>
      </c>
      <c r="E38" s="203"/>
    </row>
    <row r="39" spans="1:5" s="148" customFormat="1" ht="19.5" customHeight="1">
      <c r="A39" s="194"/>
      <c r="B39" s="194"/>
      <c r="C39" s="195" t="s">
        <v>527</v>
      </c>
      <c r="D39" s="168">
        <v>0</v>
      </c>
      <c r="E39" s="203"/>
    </row>
    <row r="40" spans="1:5" s="148" customFormat="1" ht="19.5" customHeight="1">
      <c r="A40" s="194"/>
      <c r="B40" s="194"/>
      <c r="C40" s="163" t="s">
        <v>528</v>
      </c>
      <c r="D40" s="196"/>
      <c r="E40" s="203"/>
    </row>
    <row r="41" spans="1:5" s="148" customFormat="1" ht="19.5" customHeight="1">
      <c r="A41" s="194"/>
      <c r="B41" s="194"/>
      <c r="C41" s="163" t="s">
        <v>529</v>
      </c>
      <c r="D41" s="161"/>
      <c r="E41" s="203"/>
    </row>
    <row r="42" spans="1:5" s="148" customFormat="1" ht="30" customHeight="1">
      <c r="A42" s="190"/>
      <c r="B42" s="165"/>
      <c r="C42" s="163" t="s">
        <v>530</v>
      </c>
      <c r="D42" s="185"/>
      <c r="E42" s="203"/>
    </row>
    <row r="43" spans="1:5" s="148" customFormat="1" ht="19.5" customHeight="1">
      <c r="A43" s="197"/>
      <c r="B43" s="197"/>
      <c r="C43" s="195" t="s">
        <v>159</v>
      </c>
      <c r="D43" s="165">
        <f>B45-D38</f>
        <v>6260</v>
      </c>
      <c r="E43" s="203"/>
    </row>
    <row r="44" spans="1:5" s="148" customFormat="1" ht="19.5" customHeight="1">
      <c r="A44" s="197"/>
      <c r="B44" s="197"/>
      <c r="C44" s="197" t="s">
        <v>281</v>
      </c>
      <c r="D44" s="165">
        <v>6260</v>
      </c>
      <c r="E44" s="203"/>
    </row>
    <row r="45" spans="1:5" s="148" customFormat="1" ht="19.5" customHeight="1">
      <c r="A45" s="198" t="s">
        <v>284</v>
      </c>
      <c r="B45" s="192">
        <f>B32+B33+B37</f>
        <v>49890</v>
      </c>
      <c r="C45" s="198" t="s">
        <v>283</v>
      </c>
      <c r="D45" s="192">
        <f>D38+D43</f>
        <v>49890</v>
      </c>
      <c r="E45" s="206"/>
    </row>
  </sheetData>
  <sheetProtection/>
  <mergeCells count="4">
    <mergeCell ref="A2:D2"/>
    <mergeCell ref="A3:D3"/>
    <mergeCell ref="A4:B4"/>
    <mergeCell ref="C4:D4"/>
  </mergeCells>
  <printOptions horizontalCentered="1"/>
  <pageMargins left="0.25" right="0.25" top="0.75" bottom="0.75" header="0.3" footer="0.3"/>
  <pageSetup firstPageNumber="1" useFirstPageNumber="1" horizontalDpi="600" verticalDpi="600" orientation="landscape" paperSize="9" scale="8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E37"/>
  <sheetViews>
    <sheetView view="pageBreakPreview" zoomScale="60" workbookViewId="0" topLeftCell="A1">
      <selection activeCell="A2" sqref="A2:E2"/>
    </sheetView>
  </sheetViews>
  <sheetFormatPr defaultColWidth="9.00390625" defaultRowHeight="14.25"/>
  <cols>
    <col min="1" max="1" width="27.25390625" style="113" customWidth="1"/>
    <col min="2" max="2" width="9.125" style="67" customWidth="1"/>
    <col min="3" max="3" width="17.00390625" style="67" customWidth="1"/>
    <col min="4" max="4" width="15.375" style="114" customWidth="1"/>
    <col min="5" max="5" width="86.00390625" style="58" customWidth="1"/>
    <col min="6" max="16384" width="9.00390625" style="58" customWidth="1"/>
  </cols>
  <sheetData>
    <row r="1" spans="1:4" s="58" customFormat="1" ht="21.75" customHeight="1">
      <c r="A1" s="64" t="s">
        <v>531</v>
      </c>
      <c r="B1" s="67"/>
      <c r="C1" s="67"/>
      <c r="D1" s="114"/>
    </row>
    <row r="2" spans="1:5" s="109" customFormat="1" ht="33.75" customHeight="1">
      <c r="A2" s="115" t="s">
        <v>532</v>
      </c>
      <c r="B2" s="115"/>
      <c r="C2" s="115"/>
      <c r="D2" s="116"/>
      <c r="E2" s="115"/>
    </row>
    <row r="3" spans="1:5" s="110" customFormat="1" ht="15.75" customHeight="1">
      <c r="A3" s="117" t="s">
        <v>533</v>
      </c>
      <c r="B3" s="118"/>
      <c r="C3" s="118"/>
      <c r="D3" s="119"/>
      <c r="E3" s="118"/>
    </row>
    <row r="4" spans="1:5" s="111" customFormat="1" ht="39.75" customHeight="1">
      <c r="A4" s="120" t="s">
        <v>289</v>
      </c>
      <c r="B4" s="121" t="s">
        <v>534</v>
      </c>
      <c r="C4" s="121" t="s">
        <v>535</v>
      </c>
      <c r="D4" s="122" t="s">
        <v>536</v>
      </c>
      <c r="E4" s="139" t="s">
        <v>449</v>
      </c>
    </row>
    <row r="5" spans="1:5" s="109" customFormat="1" ht="18.75" customHeight="1">
      <c r="A5" s="123" t="s">
        <v>537</v>
      </c>
      <c r="B5" s="124">
        <f>SUM(B6:B12)</f>
        <v>82284</v>
      </c>
      <c r="C5" s="125">
        <f>SUM(C6:C12)</f>
        <v>43630</v>
      </c>
      <c r="D5" s="126">
        <f aca="true" t="shared" si="0" ref="D5:D12">(C5-B5)/B5*100</f>
        <v>-46.976325895678386</v>
      </c>
      <c r="E5" s="139"/>
    </row>
    <row r="6" spans="1:5" ht="31.5" customHeight="1">
      <c r="A6" s="123" t="s">
        <v>538</v>
      </c>
      <c r="B6" s="127">
        <v>93</v>
      </c>
      <c r="C6" s="125">
        <v>100</v>
      </c>
      <c r="D6" s="128"/>
      <c r="E6" s="140" t="s">
        <v>539</v>
      </c>
    </row>
    <row r="7" spans="1:5" ht="51" customHeight="1">
      <c r="A7" s="123" t="s">
        <v>540</v>
      </c>
      <c r="B7" s="127">
        <v>2617</v>
      </c>
      <c r="C7" s="125">
        <v>2158</v>
      </c>
      <c r="D7" s="128"/>
      <c r="E7" s="140" t="s">
        <v>541</v>
      </c>
    </row>
    <row r="8" spans="1:5" ht="111" customHeight="1">
      <c r="A8" s="123" t="s">
        <v>542</v>
      </c>
      <c r="B8" s="127">
        <v>72699</v>
      </c>
      <c r="C8" s="125">
        <v>38240</v>
      </c>
      <c r="D8" s="128">
        <f t="shared" si="0"/>
        <v>-47.39955157567504</v>
      </c>
      <c r="E8" s="141" t="s">
        <v>543</v>
      </c>
    </row>
    <row r="9" spans="1:5" ht="40.5" customHeight="1">
      <c r="A9" s="123" t="s">
        <v>194</v>
      </c>
      <c r="B9" s="125">
        <v>3819</v>
      </c>
      <c r="C9" s="125">
        <v>2542</v>
      </c>
      <c r="D9" s="128">
        <f t="shared" si="0"/>
        <v>-33.43807279392511</v>
      </c>
      <c r="E9" s="140" t="s">
        <v>544</v>
      </c>
    </row>
    <row r="10" spans="1:5" ht="46.5" customHeight="1">
      <c r="A10" s="123" t="s">
        <v>545</v>
      </c>
      <c r="B10" s="127">
        <v>631</v>
      </c>
      <c r="C10" s="125">
        <v>590</v>
      </c>
      <c r="D10" s="128">
        <f t="shared" si="0"/>
        <v>-6.497622820919176</v>
      </c>
      <c r="E10" s="142" t="s">
        <v>546</v>
      </c>
    </row>
    <row r="11" spans="1:5" s="112" customFormat="1" ht="31.5" customHeight="1">
      <c r="A11" s="129" t="s">
        <v>547</v>
      </c>
      <c r="B11" s="130">
        <v>2424</v>
      </c>
      <c r="C11" s="131"/>
      <c r="D11" s="128">
        <f t="shared" si="0"/>
        <v>-100</v>
      </c>
      <c r="E11" s="143"/>
    </row>
    <row r="12" spans="1:5" s="112" customFormat="1" ht="31.5" customHeight="1">
      <c r="A12" s="132" t="s">
        <v>548</v>
      </c>
      <c r="B12" s="130">
        <v>1</v>
      </c>
      <c r="C12" s="131"/>
      <c r="D12" s="128">
        <f t="shared" si="0"/>
        <v>-100</v>
      </c>
      <c r="E12" s="143"/>
    </row>
    <row r="13" spans="1:5" s="109" customFormat="1" ht="21.75">
      <c r="A13" s="133"/>
      <c r="B13" s="134"/>
      <c r="C13" s="134"/>
      <c r="D13" s="135"/>
      <c r="E13" s="144"/>
    </row>
    <row r="14" spans="1:5" s="109" customFormat="1" ht="21.75">
      <c r="A14" s="133"/>
      <c r="B14" s="134"/>
      <c r="C14" s="134"/>
      <c r="D14" s="135"/>
      <c r="E14" s="144"/>
    </row>
    <row r="15" spans="1:4" s="109" customFormat="1" ht="21.75">
      <c r="A15" s="133"/>
      <c r="B15" s="134"/>
      <c r="C15" s="134"/>
      <c r="D15" s="135"/>
    </row>
    <row r="16" spans="1:4" s="109" customFormat="1" ht="21.75">
      <c r="A16" s="136"/>
      <c r="B16" s="137"/>
      <c r="C16" s="137"/>
      <c r="D16" s="138"/>
    </row>
    <row r="17" spans="1:4" s="109" customFormat="1" ht="21.75">
      <c r="A17" s="136"/>
      <c r="B17" s="137"/>
      <c r="C17" s="137"/>
      <c r="D17" s="138"/>
    </row>
    <row r="18" spans="1:4" s="109" customFormat="1" ht="21.75">
      <c r="A18" s="136"/>
      <c r="B18" s="137"/>
      <c r="C18" s="137"/>
      <c r="D18" s="138"/>
    </row>
    <row r="19" spans="1:4" s="109" customFormat="1" ht="21.75">
      <c r="A19" s="136"/>
      <c r="B19" s="137"/>
      <c r="C19" s="137"/>
      <c r="D19" s="138"/>
    </row>
    <row r="20" spans="1:4" s="109" customFormat="1" ht="21.75">
      <c r="A20" s="136"/>
      <c r="B20" s="137"/>
      <c r="C20" s="137"/>
      <c r="D20" s="138"/>
    </row>
    <row r="21" spans="1:4" s="109" customFormat="1" ht="21.75">
      <c r="A21" s="136"/>
      <c r="B21" s="137"/>
      <c r="C21" s="137"/>
      <c r="D21" s="138"/>
    </row>
    <row r="22" spans="1:4" s="109" customFormat="1" ht="21.75">
      <c r="A22" s="136"/>
      <c r="B22" s="137"/>
      <c r="C22" s="137"/>
      <c r="D22" s="138"/>
    </row>
    <row r="23" spans="1:4" s="109" customFormat="1" ht="21.75">
      <c r="A23" s="136"/>
      <c r="B23" s="137"/>
      <c r="C23" s="137"/>
      <c r="D23" s="138"/>
    </row>
    <row r="24" spans="1:4" s="109" customFormat="1" ht="21.75">
      <c r="A24" s="136"/>
      <c r="B24" s="137"/>
      <c r="C24" s="137"/>
      <c r="D24" s="138"/>
    </row>
    <row r="25" spans="1:4" s="109" customFormat="1" ht="21.75">
      <c r="A25" s="136"/>
      <c r="B25" s="137"/>
      <c r="C25" s="137"/>
      <c r="D25" s="138"/>
    </row>
    <row r="26" spans="1:4" s="109" customFormat="1" ht="21.75">
      <c r="A26" s="136"/>
      <c r="B26" s="137"/>
      <c r="C26" s="137"/>
      <c r="D26" s="138"/>
    </row>
    <row r="27" spans="1:4" s="109" customFormat="1" ht="21.75">
      <c r="A27" s="136"/>
      <c r="B27" s="137"/>
      <c r="C27" s="137"/>
      <c r="D27" s="138"/>
    </row>
    <row r="28" spans="1:4" s="109" customFormat="1" ht="21.75">
      <c r="A28" s="136"/>
      <c r="B28" s="137"/>
      <c r="C28" s="137"/>
      <c r="D28" s="138"/>
    </row>
    <row r="29" spans="1:4" s="109" customFormat="1" ht="21.75">
      <c r="A29" s="136"/>
      <c r="B29" s="137"/>
      <c r="C29" s="137"/>
      <c r="D29" s="138"/>
    </row>
    <row r="30" spans="1:4" s="109" customFormat="1" ht="21.75">
      <c r="A30" s="136"/>
      <c r="B30" s="137"/>
      <c r="C30" s="137"/>
      <c r="D30" s="138"/>
    </row>
    <row r="31" spans="1:4" s="109" customFormat="1" ht="21.75">
      <c r="A31" s="136"/>
      <c r="B31" s="137"/>
      <c r="C31" s="137"/>
      <c r="D31" s="138"/>
    </row>
    <row r="32" spans="1:4" s="109" customFormat="1" ht="21.75">
      <c r="A32" s="136"/>
      <c r="B32" s="137"/>
      <c r="C32" s="137"/>
      <c r="D32" s="138"/>
    </row>
    <row r="33" spans="1:4" s="109" customFormat="1" ht="21.75">
      <c r="A33" s="136"/>
      <c r="B33" s="137"/>
      <c r="C33" s="137"/>
      <c r="D33" s="138"/>
    </row>
    <row r="34" spans="1:4" s="109" customFormat="1" ht="21.75">
      <c r="A34" s="136"/>
      <c r="B34" s="137"/>
      <c r="C34" s="137"/>
      <c r="D34" s="138"/>
    </row>
    <row r="35" spans="1:4" s="109" customFormat="1" ht="21.75">
      <c r="A35" s="136"/>
      <c r="B35" s="137"/>
      <c r="C35" s="137"/>
      <c r="D35" s="138"/>
    </row>
    <row r="36" spans="1:4" s="58" customFormat="1" ht="34.5">
      <c r="A36" s="113"/>
      <c r="B36" s="67"/>
      <c r="C36" s="67"/>
      <c r="D36" s="114"/>
    </row>
    <row r="37" spans="1:4" s="58" customFormat="1" ht="34.5">
      <c r="A37" s="113"/>
      <c r="B37" s="67"/>
      <c r="C37" s="67"/>
      <c r="D37" s="114"/>
    </row>
  </sheetData>
  <sheetProtection/>
  <mergeCells count="2">
    <mergeCell ref="A2:E2"/>
    <mergeCell ref="A3:E3"/>
  </mergeCells>
  <printOptions/>
  <pageMargins left="0.25" right="0.25" top="0.75" bottom="0.75" header="0.3" footer="0.3"/>
  <pageSetup horizontalDpi="600" verticalDpi="600" orientation="landscape" paperSize="9" scale="8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26"/>
  <sheetViews>
    <sheetView view="pageBreakPreview" zoomScale="60" workbookViewId="0" topLeftCell="A1">
      <selection activeCell="A3" sqref="A3:L3"/>
    </sheetView>
  </sheetViews>
  <sheetFormatPr defaultColWidth="9.00390625" defaultRowHeight="14.25"/>
  <cols>
    <col min="1" max="1" width="24.25390625" style="59" customWidth="1"/>
    <col min="2" max="2" width="12.125" style="59" customWidth="1"/>
    <col min="3" max="3" width="10.75390625" style="61" customWidth="1"/>
    <col min="4" max="4" width="9.125" style="62" customWidth="1"/>
    <col min="5" max="5" width="10.75390625" style="62" customWidth="1"/>
    <col min="6" max="6" width="15.00390625" style="62" customWidth="1"/>
    <col min="7" max="7" width="9.25390625" style="63" customWidth="1"/>
    <col min="8" max="8" width="9.50390625" style="63" customWidth="1"/>
    <col min="9" max="9" width="8.50390625" style="62" customWidth="1"/>
    <col min="10" max="10" width="11.75390625" style="62" customWidth="1"/>
    <col min="11" max="11" width="13.375" style="62" customWidth="1"/>
    <col min="12" max="12" width="10.875" style="63" customWidth="1"/>
    <col min="13" max="16384" width="9.00390625" style="59" customWidth="1"/>
  </cols>
  <sheetData>
    <row r="1" spans="1:12" s="58" customFormat="1" ht="21.75" customHeight="1">
      <c r="A1" s="64" t="s">
        <v>549</v>
      </c>
      <c r="B1" s="65"/>
      <c r="C1" s="66"/>
      <c r="D1" s="67"/>
      <c r="E1" s="67"/>
      <c r="F1" s="67"/>
      <c r="G1" s="90"/>
      <c r="H1" s="90"/>
      <c r="I1" s="102"/>
      <c r="J1" s="102"/>
      <c r="K1" s="102"/>
      <c r="L1" s="90"/>
    </row>
    <row r="2" spans="1:12" s="59" customFormat="1" ht="27.75">
      <c r="A2" s="68" t="s">
        <v>550</v>
      </c>
      <c r="B2" s="68"/>
      <c r="C2" s="69"/>
      <c r="D2" s="68"/>
      <c r="E2" s="68"/>
      <c r="F2" s="68"/>
      <c r="G2" s="91"/>
      <c r="H2" s="91"/>
      <c r="I2" s="68"/>
      <c r="J2" s="68"/>
      <c r="K2" s="68"/>
      <c r="L2" s="91"/>
    </row>
    <row r="3" spans="1:12" s="59" customFormat="1" ht="15.75">
      <c r="A3" s="70" t="s">
        <v>551</v>
      </c>
      <c r="B3" s="70"/>
      <c r="C3" s="71"/>
      <c r="D3" s="72"/>
      <c r="E3" s="72"/>
      <c r="F3" s="72"/>
      <c r="G3" s="92"/>
      <c r="H3" s="92"/>
      <c r="I3" s="72"/>
      <c r="J3" s="72"/>
      <c r="K3" s="72"/>
      <c r="L3" s="92"/>
    </row>
    <row r="4" spans="1:12" s="59" customFormat="1" ht="25.5" customHeight="1">
      <c r="A4" s="73" t="s">
        <v>552</v>
      </c>
      <c r="B4" s="73" t="s">
        <v>553</v>
      </c>
      <c r="C4" s="74" t="s">
        <v>554</v>
      </c>
      <c r="D4" s="75" t="s">
        <v>555</v>
      </c>
      <c r="E4" s="93"/>
      <c r="F4" s="93"/>
      <c r="G4" s="94"/>
      <c r="H4" s="94"/>
      <c r="I4" s="103" t="s">
        <v>556</v>
      </c>
      <c r="J4" s="103"/>
      <c r="K4" s="103"/>
      <c r="L4" s="104"/>
    </row>
    <row r="5" spans="1:12" s="59" customFormat="1" ht="75" customHeight="1">
      <c r="A5" s="76"/>
      <c r="B5" s="77"/>
      <c r="C5" s="78"/>
      <c r="D5" s="79" t="s">
        <v>360</v>
      </c>
      <c r="E5" s="95" t="s">
        <v>557</v>
      </c>
      <c r="F5" s="95" t="s">
        <v>558</v>
      </c>
      <c r="G5" s="96" t="s">
        <v>559</v>
      </c>
      <c r="H5" s="96" t="s">
        <v>560</v>
      </c>
      <c r="I5" s="105" t="s">
        <v>360</v>
      </c>
      <c r="J5" s="105" t="s">
        <v>557</v>
      </c>
      <c r="K5" s="105" t="s">
        <v>561</v>
      </c>
      <c r="L5" s="106" t="s">
        <v>560</v>
      </c>
    </row>
    <row r="6" spans="1:12" s="59" customFormat="1" ht="30" customHeight="1">
      <c r="A6" s="80" t="s">
        <v>562</v>
      </c>
      <c r="B6" s="81">
        <f>B7+B8+B9+B10+B11+B12</f>
        <v>32333.350000000002</v>
      </c>
      <c r="C6" s="81">
        <f>C7+C8+C9+C10+C11</f>
        <v>33351.95</v>
      </c>
      <c r="D6" s="81">
        <f aca="true" t="shared" si="0" ref="D6:D11">E6+F6</f>
        <v>31846.2</v>
      </c>
      <c r="E6" s="81">
        <f>E7+E8+E9+E10+E11</f>
        <v>9177.2</v>
      </c>
      <c r="F6" s="81">
        <f>SUM(F7:F11)</f>
        <v>22669</v>
      </c>
      <c r="G6" s="97">
        <f aca="true" t="shared" si="1" ref="G6:G11">D6/C6*100</f>
        <v>95.48527147588072</v>
      </c>
      <c r="H6" s="97">
        <f aca="true" t="shared" si="2" ref="H6:H11">(D6-C6)/C6*100</f>
        <v>-4.514728524119269</v>
      </c>
      <c r="I6" s="81">
        <f>J6+K6</f>
        <v>35695.26</v>
      </c>
      <c r="J6" s="81">
        <f>SUM(J7:J12)</f>
        <v>10219.36</v>
      </c>
      <c r="K6" s="81">
        <f>SUM(K7:K11)</f>
        <v>25475.9</v>
      </c>
      <c r="L6" s="97">
        <f aca="true" t="shared" si="3" ref="L6:L11">(I6-D6)/D6*100</f>
        <v>12.086402773329317</v>
      </c>
    </row>
    <row r="7" spans="1:12" s="59" customFormat="1" ht="30" customHeight="1">
      <c r="A7" s="82" t="s">
        <v>563</v>
      </c>
      <c r="B7" s="81">
        <v>15501.7</v>
      </c>
      <c r="C7" s="83">
        <v>14163.59</v>
      </c>
      <c r="D7" s="81">
        <f t="shared" si="0"/>
        <v>14983</v>
      </c>
      <c r="E7" s="81">
        <v>1910</v>
      </c>
      <c r="F7" s="81">
        <v>13073</v>
      </c>
      <c r="G7" s="97">
        <f t="shared" si="1"/>
        <v>105.78532702513981</v>
      </c>
      <c r="H7" s="97">
        <f t="shared" si="2"/>
        <v>5.785327025139812</v>
      </c>
      <c r="I7" s="81"/>
      <c r="J7" s="99">
        <v>1504</v>
      </c>
      <c r="K7" s="81">
        <v>13482.5</v>
      </c>
      <c r="L7" s="97">
        <f t="shared" si="3"/>
        <v>-100</v>
      </c>
    </row>
    <row r="8" spans="1:12" s="59" customFormat="1" ht="30" customHeight="1">
      <c r="A8" s="82" t="s">
        <v>564</v>
      </c>
      <c r="B8" s="81">
        <v>116.6</v>
      </c>
      <c r="C8" s="83">
        <v>128</v>
      </c>
      <c r="D8" s="81">
        <f t="shared" si="0"/>
        <v>183</v>
      </c>
      <c r="E8" s="81">
        <v>99</v>
      </c>
      <c r="F8" s="81">
        <v>84</v>
      </c>
      <c r="G8" s="97">
        <f t="shared" si="1"/>
        <v>142.96875</v>
      </c>
      <c r="H8" s="97">
        <f t="shared" si="2"/>
        <v>42.96875</v>
      </c>
      <c r="I8" s="81"/>
      <c r="J8" s="99">
        <v>100</v>
      </c>
      <c r="K8" s="81">
        <v>50</v>
      </c>
      <c r="L8" s="97">
        <f t="shared" si="3"/>
        <v>-100</v>
      </c>
    </row>
    <row r="9" spans="1:12" s="59" customFormat="1" ht="30" customHeight="1">
      <c r="A9" s="84" t="s">
        <v>565</v>
      </c>
      <c r="B9" s="81">
        <v>15972.65</v>
      </c>
      <c r="C9" s="83">
        <v>18790.76</v>
      </c>
      <c r="D9" s="81">
        <f t="shared" si="0"/>
        <v>16281</v>
      </c>
      <c r="E9" s="81">
        <v>7166</v>
      </c>
      <c r="F9" s="81">
        <v>9115</v>
      </c>
      <c r="G9" s="97">
        <f t="shared" si="1"/>
        <v>86.64364826116666</v>
      </c>
      <c r="H9" s="97">
        <f t="shared" si="2"/>
        <v>-13.356351738833332</v>
      </c>
      <c r="I9" s="81"/>
      <c r="J9" s="99">
        <v>7941.92</v>
      </c>
      <c r="K9" s="81">
        <v>11553.4</v>
      </c>
      <c r="L9" s="97">
        <f t="shared" si="3"/>
        <v>-100</v>
      </c>
    </row>
    <row r="10" spans="1:12" s="59" customFormat="1" ht="30.75" customHeight="1">
      <c r="A10" s="85" t="s">
        <v>566</v>
      </c>
      <c r="B10" s="81">
        <v>613.2</v>
      </c>
      <c r="C10" s="83">
        <v>173.6</v>
      </c>
      <c r="D10" s="81">
        <f t="shared" si="0"/>
        <v>0</v>
      </c>
      <c r="E10" s="81"/>
      <c r="F10" s="81"/>
      <c r="G10" s="97">
        <f t="shared" si="1"/>
        <v>0</v>
      </c>
      <c r="H10" s="97">
        <f t="shared" si="2"/>
        <v>-100</v>
      </c>
      <c r="I10" s="81"/>
      <c r="J10" s="107">
        <v>661.44</v>
      </c>
      <c r="K10" s="81"/>
      <c r="L10" s="97" t="e">
        <f t="shared" si="3"/>
        <v>#DIV/0!</v>
      </c>
    </row>
    <row r="11" spans="1:12" s="59" customFormat="1" ht="24.75" customHeight="1">
      <c r="A11" s="84" t="s">
        <v>567</v>
      </c>
      <c r="B11" s="81">
        <v>121</v>
      </c>
      <c r="C11" s="83">
        <v>96</v>
      </c>
      <c r="D11" s="81">
        <f t="shared" si="0"/>
        <v>399.2</v>
      </c>
      <c r="E11" s="81">
        <v>2.2</v>
      </c>
      <c r="F11" s="81">
        <v>397</v>
      </c>
      <c r="G11" s="97">
        <f t="shared" si="1"/>
        <v>415.8333333333333</v>
      </c>
      <c r="H11" s="97">
        <f t="shared" si="2"/>
        <v>315.8333333333333</v>
      </c>
      <c r="I11" s="81"/>
      <c r="J11" s="108">
        <v>2</v>
      </c>
      <c r="K11" s="81">
        <v>390</v>
      </c>
      <c r="L11" s="97">
        <f t="shared" si="3"/>
        <v>-100</v>
      </c>
    </row>
    <row r="12" spans="1:12" s="59" customFormat="1" ht="24.75" customHeight="1">
      <c r="A12" s="84" t="s">
        <v>568</v>
      </c>
      <c r="B12" s="81">
        <v>8.2</v>
      </c>
      <c r="C12" s="83"/>
      <c r="D12" s="81"/>
      <c r="E12" s="81"/>
      <c r="F12" s="81"/>
      <c r="G12" s="97"/>
      <c r="H12" s="97"/>
      <c r="I12" s="81"/>
      <c r="J12" s="108">
        <v>10</v>
      </c>
      <c r="K12" s="81"/>
      <c r="L12" s="97"/>
    </row>
    <row r="13" spans="1:12" s="59" customFormat="1" ht="30" customHeight="1">
      <c r="A13" s="86" t="s">
        <v>569</v>
      </c>
      <c r="B13" s="81">
        <f aca="true" t="shared" si="4" ref="B13:F13">B14+B15+B16</f>
        <v>28174.5</v>
      </c>
      <c r="C13" s="81">
        <f t="shared" si="4"/>
        <v>31743</v>
      </c>
      <c r="D13" s="81">
        <f aca="true" t="shared" si="5" ref="D13:D18">E13+F13</f>
        <v>30595.6</v>
      </c>
      <c r="E13" s="81">
        <f t="shared" si="4"/>
        <v>7515.6</v>
      </c>
      <c r="F13" s="81">
        <f t="shared" si="4"/>
        <v>23080</v>
      </c>
      <c r="G13" s="97">
        <f aca="true" t="shared" si="6" ref="G13:G18">D13/C13*100</f>
        <v>96.38534480042844</v>
      </c>
      <c r="H13" s="97">
        <f aca="true" t="shared" si="7" ref="H13:H18">(D13-C13)/C13*100</f>
        <v>-3.6146551995715632</v>
      </c>
      <c r="I13" s="81">
        <f aca="true" t="shared" si="8" ref="I13:I18">J13+K13</f>
        <v>33590</v>
      </c>
      <c r="J13" s="81">
        <f>J14+J15+J16</f>
        <v>8173</v>
      </c>
      <c r="K13" s="81">
        <f>K14+K15+K16</f>
        <v>25417</v>
      </c>
      <c r="L13" s="97">
        <f aca="true" t="shared" si="9" ref="L13:L18">(I13-D13)/D13*100</f>
        <v>9.787028200133358</v>
      </c>
    </row>
    <row r="14" spans="1:12" s="59" customFormat="1" ht="30" customHeight="1">
      <c r="A14" s="84" t="s">
        <v>570</v>
      </c>
      <c r="B14" s="81">
        <v>28075.7</v>
      </c>
      <c r="C14" s="83">
        <v>31641</v>
      </c>
      <c r="D14" s="81">
        <f t="shared" si="5"/>
        <v>30466</v>
      </c>
      <c r="E14" s="81">
        <v>7410</v>
      </c>
      <c r="F14" s="81">
        <v>23056</v>
      </c>
      <c r="G14" s="97">
        <f t="shared" si="6"/>
        <v>96.28646376536771</v>
      </c>
      <c r="H14" s="97">
        <f t="shared" si="7"/>
        <v>-3.713536234632281</v>
      </c>
      <c r="I14" s="81">
        <f t="shared" si="8"/>
        <v>33441</v>
      </c>
      <c r="J14" s="99">
        <v>8059</v>
      </c>
      <c r="K14" s="98">
        <v>25382</v>
      </c>
      <c r="L14" s="97">
        <f t="shared" si="9"/>
        <v>9.764983916497078</v>
      </c>
    </row>
    <row r="15" spans="1:12" s="59" customFormat="1" ht="29.25" customHeight="1">
      <c r="A15" s="84" t="s">
        <v>571</v>
      </c>
      <c r="B15" s="81">
        <v>91</v>
      </c>
      <c r="C15" s="83">
        <v>90</v>
      </c>
      <c r="D15" s="81">
        <f t="shared" si="5"/>
        <v>102.6</v>
      </c>
      <c r="E15" s="81">
        <v>102.6</v>
      </c>
      <c r="F15" s="98"/>
      <c r="G15" s="97">
        <f t="shared" si="6"/>
        <v>113.99999999999999</v>
      </c>
      <c r="H15" s="97">
        <f t="shared" si="7"/>
        <v>13.999999999999993</v>
      </c>
      <c r="I15" s="81">
        <f t="shared" si="8"/>
        <v>111</v>
      </c>
      <c r="J15" s="99">
        <v>111</v>
      </c>
      <c r="K15" s="98"/>
      <c r="L15" s="97">
        <f t="shared" si="9"/>
        <v>8.187134502923984</v>
      </c>
    </row>
    <row r="16" spans="1:12" s="59" customFormat="1" ht="30" customHeight="1">
      <c r="A16" s="84" t="s">
        <v>572</v>
      </c>
      <c r="B16" s="81">
        <v>7.8</v>
      </c>
      <c r="C16" s="83">
        <v>12</v>
      </c>
      <c r="D16" s="81">
        <f t="shared" si="5"/>
        <v>27</v>
      </c>
      <c r="E16" s="81">
        <v>3</v>
      </c>
      <c r="F16" s="81">
        <v>24</v>
      </c>
      <c r="G16" s="97">
        <f t="shared" si="6"/>
        <v>225</v>
      </c>
      <c r="H16" s="97">
        <f t="shared" si="7"/>
        <v>125</v>
      </c>
      <c r="I16" s="81">
        <f t="shared" si="8"/>
        <v>38</v>
      </c>
      <c r="J16" s="81">
        <v>3</v>
      </c>
      <c r="K16" s="98">
        <v>35</v>
      </c>
      <c r="L16" s="97">
        <f t="shared" si="9"/>
        <v>40.74074074074074</v>
      </c>
    </row>
    <row r="17" spans="1:12" s="60" customFormat="1" ht="31.5" customHeight="1">
      <c r="A17" s="86" t="s">
        <v>573</v>
      </c>
      <c r="B17" s="81">
        <v>10518.61</v>
      </c>
      <c r="C17" s="83">
        <v>14677</v>
      </c>
      <c r="D17" s="81">
        <f t="shared" si="5"/>
        <v>14677</v>
      </c>
      <c r="E17" s="99">
        <v>12385</v>
      </c>
      <c r="F17" s="100">
        <v>2292</v>
      </c>
      <c r="G17" s="97">
        <f t="shared" si="6"/>
        <v>100</v>
      </c>
      <c r="H17" s="97">
        <f t="shared" si="7"/>
        <v>0</v>
      </c>
      <c r="I17" s="81">
        <f t="shared" si="8"/>
        <v>15928</v>
      </c>
      <c r="J17" s="99">
        <v>14047</v>
      </c>
      <c r="K17" s="100">
        <v>1881</v>
      </c>
      <c r="L17" s="97">
        <f t="shared" si="9"/>
        <v>8.523540233017647</v>
      </c>
    </row>
    <row r="18" spans="1:12" s="60" customFormat="1" ht="39.75" customHeight="1">
      <c r="A18" s="86" t="s">
        <v>574</v>
      </c>
      <c r="B18" s="81">
        <f aca="true" t="shared" si="10" ref="B18:F18">B6-B13</f>
        <v>4158.850000000002</v>
      </c>
      <c r="C18" s="81">
        <f t="shared" si="10"/>
        <v>1608.949999999997</v>
      </c>
      <c r="D18" s="81">
        <f t="shared" si="5"/>
        <v>1250.6000000000004</v>
      </c>
      <c r="E18" s="81">
        <f t="shared" si="10"/>
        <v>1661.6000000000004</v>
      </c>
      <c r="F18" s="81">
        <f t="shared" si="10"/>
        <v>-411</v>
      </c>
      <c r="G18" s="97">
        <f t="shared" si="6"/>
        <v>77.72771061872666</v>
      </c>
      <c r="H18" s="97">
        <f t="shared" si="7"/>
        <v>-22.27228938127334</v>
      </c>
      <c r="I18" s="81">
        <f t="shared" si="8"/>
        <v>2105.260000000002</v>
      </c>
      <c r="J18" s="81">
        <f>J6-J13</f>
        <v>2046.3600000000006</v>
      </c>
      <c r="K18" s="81">
        <f>K6-K13</f>
        <v>58.900000000001455</v>
      </c>
      <c r="L18" s="97">
        <f t="shared" si="9"/>
        <v>68.33999680153538</v>
      </c>
    </row>
    <row r="19" spans="1:12" s="59" customFormat="1" ht="30" customHeight="1">
      <c r="A19" s="86" t="s">
        <v>575</v>
      </c>
      <c r="B19" s="81">
        <f aca="true" t="shared" si="11" ref="B19:L19">B17+B6-B13</f>
        <v>14677.460000000006</v>
      </c>
      <c r="C19" s="81">
        <f t="shared" si="11"/>
        <v>16285.949999999997</v>
      </c>
      <c r="D19" s="81">
        <f t="shared" si="11"/>
        <v>15927.599999999999</v>
      </c>
      <c r="E19" s="81">
        <f t="shared" si="11"/>
        <v>14046.6</v>
      </c>
      <c r="F19" s="81">
        <f t="shared" si="11"/>
        <v>1881</v>
      </c>
      <c r="G19" s="97">
        <f t="shared" si="11"/>
        <v>99.09992667545228</v>
      </c>
      <c r="H19" s="97">
        <f t="shared" si="11"/>
        <v>-0.9000733245477055</v>
      </c>
      <c r="I19" s="81">
        <f t="shared" si="11"/>
        <v>18033.260000000002</v>
      </c>
      <c r="J19" s="81">
        <f t="shared" si="11"/>
        <v>16093.36</v>
      </c>
      <c r="K19" s="81">
        <f t="shared" si="11"/>
        <v>1939.9000000000015</v>
      </c>
      <c r="L19" s="97">
        <f t="shared" si="11"/>
        <v>10.822914806213605</v>
      </c>
    </row>
    <row r="20" spans="1:12" s="59" customFormat="1" ht="14.25">
      <c r="A20" s="87"/>
      <c r="B20" s="87"/>
      <c r="C20" s="88"/>
      <c r="D20" s="89"/>
      <c r="E20" s="89"/>
      <c r="F20" s="89"/>
      <c r="G20" s="101"/>
      <c r="H20" s="101"/>
      <c r="I20" s="89"/>
      <c r="J20" s="89"/>
      <c r="K20" s="89"/>
      <c r="L20" s="63"/>
    </row>
    <row r="21" spans="1:12" s="59" customFormat="1" ht="14.25">
      <c r="A21" s="87"/>
      <c r="B21" s="87"/>
      <c r="C21" s="88"/>
      <c r="D21" s="89"/>
      <c r="E21" s="89"/>
      <c r="F21" s="89"/>
      <c r="G21" s="101"/>
      <c r="H21" s="101"/>
      <c r="I21" s="89"/>
      <c r="J21" s="89"/>
      <c r="K21" s="89"/>
      <c r="L21" s="63"/>
    </row>
    <row r="22" spans="1:12" s="59" customFormat="1" ht="14.25">
      <c r="A22" s="87"/>
      <c r="B22" s="87"/>
      <c r="C22" s="88"/>
      <c r="D22" s="89"/>
      <c r="E22" s="89"/>
      <c r="F22" s="89"/>
      <c r="G22" s="101"/>
      <c r="H22" s="101"/>
      <c r="I22" s="89"/>
      <c r="J22" s="89"/>
      <c r="K22" s="89"/>
      <c r="L22" s="63"/>
    </row>
    <row r="23" spans="1:12" s="59" customFormat="1" ht="14.25">
      <c r="A23" s="87"/>
      <c r="B23" s="87"/>
      <c r="C23" s="88"/>
      <c r="D23" s="89"/>
      <c r="E23" s="89"/>
      <c r="F23" s="89"/>
      <c r="G23" s="101"/>
      <c r="H23" s="101"/>
      <c r="I23" s="89"/>
      <c r="J23" s="89"/>
      <c r="K23" s="89"/>
      <c r="L23" s="63"/>
    </row>
    <row r="24" spans="1:12" s="59" customFormat="1" ht="14.25">
      <c r="A24" s="87"/>
      <c r="B24" s="87"/>
      <c r="C24" s="88"/>
      <c r="D24" s="89"/>
      <c r="E24" s="89"/>
      <c r="F24" s="89"/>
      <c r="G24" s="101"/>
      <c r="H24" s="101"/>
      <c r="I24" s="89"/>
      <c r="J24" s="89"/>
      <c r="K24" s="89"/>
      <c r="L24" s="63"/>
    </row>
    <row r="25" spans="1:12" s="59" customFormat="1" ht="14.25">
      <c r="A25" s="87"/>
      <c r="B25" s="87"/>
      <c r="C25" s="88"/>
      <c r="D25" s="89"/>
      <c r="E25" s="89"/>
      <c r="F25" s="89"/>
      <c r="G25" s="101"/>
      <c r="H25" s="101"/>
      <c r="I25" s="89"/>
      <c r="J25" s="89"/>
      <c r="K25" s="89"/>
      <c r="L25" s="63"/>
    </row>
    <row r="26" spans="1:12" s="59" customFormat="1" ht="14.25">
      <c r="A26" s="87"/>
      <c r="B26" s="87"/>
      <c r="C26" s="88"/>
      <c r="D26" s="89"/>
      <c r="E26" s="89"/>
      <c r="F26" s="89"/>
      <c r="G26" s="101"/>
      <c r="H26" s="101"/>
      <c r="I26" s="89"/>
      <c r="J26" s="89"/>
      <c r="K26" s="89"/>
      <c r="L26" s="63"/>
    </row>
  </sheetData>
  <sheetProtection/>
  <mergeCells count="7">
    <mergeCell ref="A2:L2"/>
    <mergeCell ref="A3:L3"/>
    <mergeCell ref="D4:H4"/>
    <mergeCell ref="I4:L4"/>
    <mergeCell ref="A4:A5"/>
    <mergeCell ref="B4:B5"/>
    <mergeCell ref="C4:C5"/>
  </mergeCells>
  <printOptions/>
  <pageMargins left="0.31" right="0.11999999999999998" top="0.35" bottom="0.35" header="0.31" footer="0.31"/>
  <pageSetup horizontalDpi="600" verticalDpi="60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F18"/>
  <sheetViews>
    <sheetView workbookViewId="0" topLeftCell="A1">
      <pane ySplit="5" topLeftCell="A6" activePane="bottomLeft" state="frozen"/>
      <selection pane="bottomLeft" activeCell="A2" sqref="A2:F2"/>
    </sheetView>
  </sheetViews>
  <sheetFormatPr defaultColWidth="9.00390625" defaultRowHeight="14.25"/>
  <cols>
    <col min="1" max="1" width="30.125" style="36" customWidth="1"/>
    <col min="2" max="2" width="9.375" style="37" customWidth="1"/>
    <col min="3" max="3" width="13.125" style="36" customWidth="1"/>
    <col min="4" max="4" width="47.75390625" style="36" customWidth="1"/>
    <col min="5" max="5" width="7.875" style="37" customWidth="1"/>
    <col min="6" max="6" width="25.75390625" style="36" customWidth="1"/>
    <col min="7" max="16384" width="9.00390625" style="36" customWidth="1"/>
  </cols>
  <sheetData>
    <row r="1" spans="1:6" s="34" customFormat="1" ht="34.5" customHeight="1">
      <c r="A1" s="38" t="s">
        <v>576</v>
      </c>
      <c r="B1" s="39"/>
      <c r="C1" s="39"/>
      <c r="D1" s="39"/>
      <c r="E1" s="39"/>
      <c r="F1" s="39"/>
    </row>
    <row r="2" spans="1:6" s="34" customFormat="1" ht="26.25" customHeight="1">
      <c r="A2" s="40" t="s">
        <v>577</v>
      </c>
      <c r="B2" s="40"/>
      <c r="C2" s="40"/>
      <c r="D2" s="40"/>
      <c r="E2" s="40"/>
      <c r="F2" s="40"/>
    </row>
    <row r="3" spans="1:6" s="34" customFormat="1" ht="34.5" customHeight="1">
      <c r="A3" s="41" t="s">
        <v>2</v>
      </c>
      <c r="B3" s="42"/>
      <c r="C3" s="41"/>
      <c r="D3" s="41"/>
      <c r="E3" s="42"/>
      <c r="F3" s="55" t="s">
        <v>3</v>
      </c>
    </row>
    <row r="4" spans="1:6" ht="30.75" customHeight="1">
      <c r="A4" s="43" t="s">
        <v>311</v>
      </c>
      <c r="B4" s="44"/>
      <c r="C4" s="44"/>
      <c r="D4" s="45" t="s">
        <v>312</v>
      </c>
      <c r="E4" s="45"/>
      <c r="F4" s="45"/>
    </row>
    <row r="5" spans="1:6" ht="30.75" customHeight="1">
      <c r="A5" s="45" t="s">
        <v>313</v>
      </c>
      <c r="B5" s="46" t="s">
        <v>314</v>
      </c>
      <c r="C5" s="47" t="s">
        <v>578</v>
      </c>
      <c r="D5" s="46" t="s">
        <v>313</v>
      </c>
      <c r="E5" s="46" t="s">
        <v>314</v>
      </c>
      <c r="F5" s="56" t="s">
        <v>579</v>
      </c>
    </row>
    <row r="6" spans="1:6" ht="13.5" customHeight="1">
      <c r="A6" s="45"/>
      <c r="B6" s="48"/>
      <c r="C6" s="49"/>
      <c r="D6" s="48"/>
      <c r="E6" s="48"/>
      <c r="F6" s="57"/>
    </row>
    <row r="7" spans="1:6" ht="25.5" customHeight="1">
      <c r="A7" s="45" t="s">
        <v>317</v>
      </c>
      <c r="B7" s="48"/>
      <c r="C7" s="45">
        <v>3</v>
      </c>
      <c r="D7" s="48" t="s">
        <v>317</v>
      </c>
      <c r="E7" s="48"/>
      <c r="F7" s="45">
        <v>6</v>
      </c>
    </row>
    <row r="8" spans="1:6" s="35" customFormat="1" ht="36.75" customHeight="1">
      <c r="A8" s="50" t="s">
        <v>318</v>
      </c>
      <c r="B8" s="51">
        <v>1</v>
      </c>
      <c r="C8" s="50"/>
      <c r="D8" s="52" t="s">
        <v>319</v>
      </c>
      <c r="E8" s="51">
        <v>12</v>
      </c>
      <c r="F8" s="50"/>
    </row>
    <row r="9" spans="1:6" s="35" customFormat="1" ht="30" customHeight="1">
      <c r="A9" s="50" t="s">
        <v>320</v>
      </c>
      <c r="B9" s="51">
        <v>2</v>
      </c>
      <c r="C9" s="50"/>
      <c r="D9" s="50" t="s">
        <v>321</v>
      </c>
      <c r="E9" s="51">
        <v>13</v>
      </c>
      <c r="F9" s="50"/>
    </row>
    <row r="10" spans="1:6" s="35" customFormat="1" ht="30" customHeight="1">
      <c r="A10" s="50" t="s">
        <v>322</v>
      </c>
      <c r="B10" s="51">
        <v>3</v>
      </c>
      <c r="C10" s="50"/>
      <c r="D10" s="50" t="s">
        <v>323</v>
      </c>
      <c r="E10" s="51">
        <v>14</v>
      </c>
      <c r="F10" s="50"/>
    </row>
    <row r="11" spans="1:6" s="35" customFormat="1" ht="30" customHeight="1">
      <c r="A11" s="50" t="s">
        <v>324</v>
      </c>
      <c r="B11" s="51">
        <v>4</v>
      </c>
      <c r="C11" s="50"/>
      <c r="D11" s="50" t="s">
        <v>325</v>
      </c>
      <c r="E11" s="51">
        <v>15</v>
      </c>
      <c r="F11" s="50"/>
    </row>
    <row r="12" spans="1:6" s="35" customFormat="1" ht="30" customHeight="1">
      <c r="A12" s="53" t="s">
        <v>326</v>
      </c>
      <c r="B12" s="51">
        <v>5</v>
      </c>
      <c r="C12" s="51"/>
      <c r="D12" s="50" t="s">
        <v>327</v>
      </c>
      <c r="E12" s="51">
        <v>16</v>
      </c>
      <c r="F12" s="50"/>
    </row>
    <row r="13" spans="1:6" s="35" customFormat="1" ht="30" customHeight="1">
      <c r="A13" s="53" t="s">
        <v>328</v>
      </c>
      <c r="B13" s="51">
        <v>6</v>
      </c>
      <c r="C13" s="51"/>
      <c r="D13" s="53" t="s">
        <v>329</v>
      </c>
      <c r="E13" s="51">
        <v>17</v>
      </c>
      <c r="F13" s="50">
        <v>77</v>
      </c>
    </row>
    <row r="14" spans="1:6" s="35" customFormat="1" ht="30" customHeight="1">
      <c r="A14" s="54"/>
      <c r="B14" s="51">
        <v>7</v>
      </c>
      <c r="C14" s="54"/>
      <c r="D14" s="50" t="s">
        <v>330</v>
      </c>
      <c r="E14" s="51">
        <v>18</v>
      </c>
      <c r="F14" s="50">
        <v>12</v>
      </c>
    </row>
    <row r="15" spans="1:6" s="35" customFormat="1" ht="30" customHeight="1">
      <c r="A15" s="51"/>
      <c r="B15" s="51">
        <v>8</v>
      </c>
      <c r="C15" s="51"/>
      <c r="D15" s="50"/>
      <c r="E15" s="51">
        <v>19</v>
      </c>
      <c r="F15" s="50"/>
    </row>
    <row r="16" spans="1:6" s="35" customFormat="1" ht="30" customHeight="1">
      <c r="A16" s="51" t="s">
        <v>331</v>
      </c>
      <c r="B16" s="51">
        <v>9</v>
      </c>
      <c r="C16" s="51">
        <f>SUM(C8:C13)</f>
        <v>0</v>
      </c>
      <c r="D16" s="51" t="s">
        <v>332</v>
      </c>
      <c r="E16" s="51">
        <v>20</v>
      </c>
      <c r="F16" s="50">
        <f>F8+F9+F10+F11+F12+F13+F14</f>
        <v>89</v>
      </c>
    </row>
    <row r="17" spans="1:6" s="35" customFormat="1" ht="30" customHeight="1">
      <c r="A17" s="53" t="s">
        <v>160</v>
      </c>
      <c r="B17" s="51">
        <v>10</v>
      </c>
      <c r="C17" s="50">
        <v>89</v>
      </c>
      <c r="D17" s="50" t="s">
        <v>282</v>
      </c>
      <c r="E17" s="51">
        <v>21</v>
      </c>
      <c r="F17" s="50">
        <f>C18-F16</f>
        <v>0</v>
      </c>
    </row>
    <row r="18" spans="1:6" s="35" customFormat="1" ht="30" customHeight="1">
      <c r="A18" s="51" t="s">
        <v>333</v>
      </c>
      <c r="B18" s="51">
        <v>11</v>
      </c>
      <c r="C18" s="50">
        <f>C16+C17</f>
        <v>89</v>
      </c>
      <c r="D18" s="51" t="s">
        <v>334</v>
      </c>
      <c r="E18" s="51">
        <v>22</v>
      </c>
      <c r="F18" s="50">
        <f>F16+F17</f>
        <v>89</v>
      </c>
    </row>
  </sheetData>
  <sheetProtection/>
  <mergeCells count="10">
    <mergeCell ref="A1:F1"/>
    <mergeCell ref="A2:F2"/>
    <mergeCell ref="A4:C4"/>
    <mergeCell ref="D4:F4"/>
    <mergeCell ref="A5:A6"/>
    <mergeCell ref="B5:B6"/>
    <mergeCell ref="C5:C6"/>
    <mergeCell ref="D5:D6"/>
    <mergeCell ref="E5:E6"/>
    <mergeCell ref="F5:F6"/>
  </mergeCells>
  <printOptions horizontalCentered="1"/>
  <pageMargins left="0.2" right="0.16" top="0.43000000000000005" bottom="0.59" header="0.51" footer="0.31"/>
  <pageSetup horizontalDpi="600" verticalDpi="600" orientation="landscape" paperSize="9" scale="9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IV104"/>
  <sheetViews>
    <sheetView zoomScaleSheetLayoutView="100" workbookViewId="0" topLeftCell="A1">
      <selection activeCell="E3" sqref="E3"/>
    </sheetView>
  </sheetViews>
  <sheetFormatPr defaultColWidth="8.00390625" defaultRowHeight="14.25"/>
  <cols>
    <col min="1" max="2" width="10.00390625" style="3" customWidth="1"/>
    <col min="3" max="3" width="29.75390625" style="3" customWidth="1"/>
    <col min="4" max="4" width="15.875" style="3" customWidth="1"/>
    <col min="5" max="7" width="17.875" style="3" customWidth="1"/>
    <col min="8" max="8" width="14.25390625" style="3" customWidth="1"/>
    <col min="9" max="11" width="17.00390625" style="3" customWidth="1"/>
    <col min="12" max="12" width="6.125" style="3" customWidth="1"/>
    <col min="13" max="16384" width="8.00390625" style="4" customWidth="1"/>
  </cols>
  <sheetData>
    <row r="1" spans="1:256" s="1" customFormat="1" ht="20.25">
      <c r="A1" s="5" t="s">
        <v>580</v>
      </c>
      <c r="B1" s="6"/>
      <c r="C1" s="3"/>
      <c r="D1" s="3"/>
      <c r="E1" s="3"/>
      <c r="F1" s="20"/>
      <c r="G1" s="3"/>
      <c r="H1" s="3"/>
      <c r="I1" s="3"/>
      <c r="J1" s="3"/>
      <c r="K1" s="26"/>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4"/>
      <c r="IV1" s="4"/>
    </row>
    <row r="2" spans="1:256" s="1" customFormat="1" ht="27.75">
      <c r="A2" s="31" t="s">
        <v>581</v>
      </c>
      <c r="B2" s="32"/>
      <c r="C2" s="32"/>
      <c r="D2" s="32"/>
      <c r="E2" s="32"/>
      <c r="F2" s="32"/>
      <c r="G2" s="32"/>
      <c r="H2" s="32"/>
      <c r="I2" s="32"/>
      <c r="J2" s="32"/>
      <c r="K2" s="3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4"/>
      <c r="IV2" s="4"/>
    </row>
    <row r="3" spans="1:256" s="1" customFormat="1" ht="15.75">
      <c r="A3" s="3"/>
      <c r="B3" s="3"/>
      <c r="C3" s="3"/>
      <c r="D3" s="3"/>
      <c r="E3" s="3"/>
      <c r="F3" s="20"/>
      <c r="G3" s="3"/>
      <c r="H3" s="3"/>
      <c r="I3" s="3"/>
      <c r="J3" s="3"/>
      <c r="K3" s="26" t="s">
        <v>3</v>
      </c>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4"/>
      <c r="IV3" s="4"/>
    </row>
    <row r="4" spans="1:256" s="1" customFormat="1" ht="15.75">
      <c r="A4" s="9" t="s">
        <v>582</v>
      </c>
      <c r="B4" s="10"/>
      <c r="C4" s="11"/>
      <c r="D4" s="12" t="s">
        <v>583</v>
      </c>
      <c r="E4" s="21"/>
      <c r="F4" s="21"/>
      <c r="G4" s="22"/>
      <c r="H4" s="12" t="s">
        <v>584</v>
      </c>
      <c r="I4" s="21"/>
      <c r="J4" s="21"/>
      <c r="K4" s="22"/>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4"/>
      <c r="IV4" s="4"/>
    </row>
    <row r="5" spans="1:256" s="1" customFormat="1" ht="15.75">
      <c r="A5" s="13" t="s">
        <v>585</v>
      </c>
      <c r="B5" s="13" t="s">
        <v>586</v>
      </c>
      <c r="C5" s="14" t="s">
        <v>587</v>
      </c>
      <c r="D5" s="14" t="s">
        <v>360</v>
      </c>
      <c r="E5" s="24" t="s">
        <v>588</v>
      </c>
      <c r="F5" s="25" t="s">
        <v>589</v>
      </c>
      <c r="G5" s="13" t="s">
        <v>282</v>
      </c>
      <c r="H5" s="13" t="s">
        <v>360</v>
      </c>
      <c r="I5" s="24" t="s">
        <v>588</v>
      </c>
      <c r="J5" s="29" t="s">
        <v>589</v>
      </c>
      <c r="K5" s="13" t="s">
        <v>282</v>
      </c>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4"/>
      <c r="IV5" s="4"/>
    </row>
    <row r="6" spans="1:256" s="1" customFormat="1" ht="15.75">
      <c r="A6" s="15" t="s">
        <v>590</v>
      </c>
      <c r="B6" s="15" t="s">
        <v>590</v>
      </c>
      <c r="C6" s="15" t="s">
        <v>590</v>
      </c>
      <c r="D6" s="13">
        <v>1</v>
      </c>
      <c r="E6" s="13">
        <v>2</v>
      </c>
      <c r="F6" s="13">
        <v>3</v>
      </c>
      <c r="G6" s="13">
        <v>4</v>
      </c>
      <c r="H6" s="13">
        <v>5</v>
      </c>
      <c r="I6" s="13">
        <v>6</v>
      </c>
      <c r="J6" s="13">
        <v>7</v>
      </c>
      <c r="K6" s="13">
        <v>8</v>
      </c>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4"/>
      <c r="IV6" s="4"/>
    </row>
    <row r="7" spans="1:256" s="2" customFormat="1" ht="15.75">
      <c r="A7" s="15"/>
      <c r="B7" s="15"/>
      <c r="C7" s="16" t="s">
        <v>360</v>
      </c>
      <c r="D7" s="17">
        <v>187564.42860600003</v>
      </c>
      <c r="E7" s="17">
        <v>81618.354214</v>
      </c>
      <c r="F7" s="17">
        <v>105946.07439200001</v>
      </c>
      <c r="G7" s="17"/>
      <c r="H7" s="33">
        <v>153954.43041000003</v>
      </c>
      <c r="I7" s="17">
        <v>81618.354214</v>
      </c>
      <c r="J7" s="17">
        <v>72336.07619600001</v>
      </c>
      <c r="K7" s="17"/>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4"/>
      <c r="IV7" s="4"/>
    </row>
    <row r="8" spans="1:256" s="2" customFormat="1" ht="15.75">
      <c r="A8" s="15" t="s">
        <v>591</v>
      </c>
      <c r="B8" s="15"/>
      <c r="C8" s="16" t="s">
        <v>592</v>
      </c>
      <c r="D8" s="17">
        <v>73238.572549</v>
      </c>
      <c r="E8" s="17">
        <v>63497.740149</v>
      </c>
      <c r="F8" s="17">
        <v>9740.8324</v>
      </c>
      <c r="G8" s="17"/>
      <c r="H8" s="17">
        <v>73228.572273</v>
      </c>
      <c r="I8" s="17">
        <v>63497.740149</v>
      </c>
      <c r="J8" s="17">
        <v>9730.832124</v>
      </c>
      <c r="K8" s="1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4"/>
      <c r="IV8" s="4"/>
    </row>
    <row r="9" spans="1:256" s="1" customFormat="1" ht="15.75">
      <c r="A9" s="15" t="s">
        <v>591</v>
      </c>
      <c r="B9" s="15" t="s">
        <v>593</v>
      </c>
      <c r="C9" s="16" t="s">
        <v>594</v>
      </c>
      <c r="D9" s="17">
        <v>24203.03888</v>
      </c>
      <c r="E9" s="17">
        <v>21332.88888</v>
      </c>
      <c r="F9" s="17">
        <v>2870.15</v>
      </c>
      <c r="G9" s="17"/>
      <c r="H9" s="17">
        <v>24203.03674</v>
      </c>
      <c r="I9" s="17">
        <v>21332.88888</v>
      </c>
      <c r="J9" s="17">
        <v>2870.14786</v>
      </c>
      <c r="K9" s="17"/>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4"/>
      <c r="IV9" s="4"/>
    </row>
    <row r="10" spans="1:256" s="1" customFormat="1" ht="15.75">
      <c r="A10" s="15" t="s">
        <v>591</v>
      </c>
      <c r="B10" s="15" t="s">
        <v>595</v>
      </c>
      <c r="C10" s="16" t="s">
        <v>596</v>
      </c>
      <c r="D10" s="17">
        <v>8483.7332</v>
      </c>
      <c r="E10" s="17">
        <v>8418.2832</v>
      </c>
      <c r="F10" s="17">
        <v>65.45</v>
      </c>
      <c r="G10" s="17"/>
      <c r="H10" s="17">
        <v>8483.7298</v>
      </c>
      <c r="I10" s="17">
        <v>8418.2832</v>
      </c>
      <c r="J10" s="17">
        <v>65.4466</v>
      </c>
      <c r="K10" s="17"/>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4"/>
      <c r="IV10" s="4"/>
    </row>
    <row r="11" spans="1:256" s="1" customFormat="1" ht="15.75">
      <c r="A11" s="15" t="s">
        <v>591</v>
      </c>
      <c r="B11" s="15" t="s">
        <v>597</v>
      </c>
      <c r="C11" s="16" t="s">
        <v>598</v>
      </c>
      <c r="D11" s="17">
        <v>3759.80096</v>
      </c>
      <c r="E11" s="17">
        <v>559.80096</v>
      </c>
      <c r="F11" s="17">
        <v>3200</v>
      </c>
      <c r="G11" s="17"/>
      <c r="H11" s="17">
        <v>3759.80096</v>
      </c>
      <c r="I11" s="17">
        <v>559.80096</v>
      </c>
      <c r="J11" s="17">
        <v>3200</v>
      </c>
      <c r="K11" s="17"/>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4"/>
      <c r="IV11" s="4"/>
    </row>
    <row r="12" spans="1:256" s="1" customFormat="1" ht="15.75">
      <c r="A12" s="15" t="s">
        <v>591</v>
      </c>
      <c r="B12" s="15" t="s">
        <v>599</v>
      </c>
      <c r="C12" s="16" t="s">
        <v>600</v>
      </c>
      <c r="D12" s="17">
        <v>49.69</v>
      </c>
      <c r="E12" s="17"/>
      <c r="F12" s="17">
        <v>49.69</v>
      </c>
      <c r="G12" s="17"/>
      <c r="H12" s="17">
        <v>49.69</v>
      </c>
      <c r="I12" s="17"/>
      <c r="J12" s="17">
        <v>49.69</v>
      </c>
      <c r="K12" s="17"/>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4"/>
      <c r="IV12" s="4"/>
    </row>
    <row r="13" spans="1:256" s="1" customFormat="1" ht="15.75">
      <c r="A13" s="15" t="s">
        <v>591</v>
      </c>
      <c r="B13" s="15" t="s">
        <v>601</v>
      </c>
      <c r="C13" s="16" t="s">
        <v>602</v>
      </c>
      <c r="D13" s="17">
        <v>7648.219652</v>
      </c>
      <c r="E13" s="17">
        <v>7495.649652</v>
      </c>
      <c r="F13" s="17">
        <v>152.57</v>
      </c>
      <c r="G13" s="17"/>
      <c r="H13" s="17">
        <v>7648.2204520000005</v>
      </c>
      <c r="I13" s="17">
        <v>7495.649652</v>
      </c>
      <c r="J13" s="17">
        <v>152.5708</v>
      </c>
      <c r="K13" s="17"/>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4"/>
      <c r="IV13" s="4"/>
    </row>
    <row r="14" spans="1:256" s="1" customFormat="1" ht="15.75">
      <c r="A14" s="15" t="s">
        <v>591</v>
      </c>
      <c r="B14" s="15" t="s">
        <v>603</v>
      </c>
      <c r="C14" s="16" t="s">
        <v>604</v>
      </c>
      <c r="D14" s="17">
        <v>7645.886264</v>
      </c>
      <c r="E14" s="17">
        <v>7436.770264</v>
      </c>
      <c r="F14" s="17">
        <v>209.11599999999999</v>
      </c>
      <c r="G14" s="17"/>
      <c r="H14" s="17">
        <v>7645.88926</v>
      </c>
      <c r="I14" s="17">
        <v>7436.770264</v>
      </c>
      <c r="J14" s="17">
        <v>209.11899599999998</v>
      </c>
      <c r="K14" s="17"/>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4"/>
      <c r="IV14" s="4"/>
    </row>
    <row r="15" spans="1:256" s="1" customFormat="1" ht="15.75">
      <c r="A15" s="15" t="s">
        <v>591</v>
      </c>
      <c r="B15" s="15" t="s">
        <v>605</v>
      </c>
      <c r="C15" s="16" t="s">
        <v>606</v>
      </c>
      <c r="D15" s="17">
        <v>3795.636604</v>
      </c>
      <c r="E15" s="17">
        <v>3718.384204</v>
      </c>
      <c r="F15" s="17">
        <v>77.2524</v>
      </c>
      <c r="G15" s="17"/>
      <c r="H15" s="17">
        <v>3795.634173</v>
      </c>
      <c r="I15" s="17">
        <v>3718.384204</v>
      </c>
      <c r="J15" s="17">
        <v>77.249969</v>
      </c>
      <c r="K15" s="17"/>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4"/>
      <c r="IV15" s="4"/>
    </row>
    <row r="16" spans="1:256" s="1" customFormat="1" ht="15.75">
      <c r="A16" s="15" t="s">
        <v>591</v>
      </c>
      <c r="B16" s="15" t="s">
        <v>607</v>
      </c>
      <c r="C16" s="16" t="s">
        <v>608</v>
      </c>
      <c r="D16" s="17">
        <v>3710.687946</v>
      </c>
      <c r="E16" s="17">
        <v>3625.425546</v>
      </c>
      <c r="F16" s="17">
        <v>85.2624</v>
      </c>
      <c r="G16" s="17"/>
      <c r="H16" s="17">
        <v>3710.68696</v>
      </c>
      <c r="I16" s="17">
        <v>3625.425546</v>
      </c>
      <c r="J16" s="17">
        <v>85.261414</v>
      </c>
      <c r="K16" s="17"/>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4"/>
      <c r="IV16" s="4"/>
    </row>
    <row r="17" spans="1:256" s="1" customFormat="1" ht="15.75">
      <c r="A17" s="15" t="s">
        <v>591</v>
      </c>
      <c r="B17" s="15" t="s">
        <v>609</v>
      </c>
      <c r="C17" s="16" t="s">
        <v>610</v>
      </c>
      <c r="D17" s="17">
        <v>699.242753</v>
      </c>
      <c r="E17" s="17">
        <v>655.112753</v>
      </c>
      <c r="F17" s="17">
        <v>44.13</v>
      </c>
      <c r="G17" s="17"/>
      <c r="H17" s="17">
        <v>699.242753</v>
      </c>
      <c r="I17" s="17">
        <v>655.112753</v>
      </c>
      <c r="J17" s="17">
        <v>44.13</v>
      </c>
      <c r="K17" s="17"/>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4"/>
      <c r="IV17" s="4"/>
    </row>
    <row r="18" spans="1:256" s="1" customFormat="1" ht="15.75">
      <c r="A18" s="15" t="s">
        <v>591</v>
      </c>
      <c r="B18" s="15" t="s">
        <v>611</v>
      </c>
      <c r="C18" s="16" t="s">
        <v>612</v>
      </c>
      <c r="D18" s="17">
        <v>389.57237399999997</v>
      </c>
      <c r="E18" s="17">
        <v>296.852374</v>
      </c>
      <c r="F18" s="17">
        <v>92.72</v>
      </c>
      <c r="G18" s="17"/>
      <c r="H18" s="17">
        <v>389.572854</v>
      </c>
      <c r="I18" s="17">
        <v>296.852374</v>
      </c>
      <c r="J18" s="17">
        <v>92.72048000000001</v>
      </c>
      <c r="K18" s="17"/>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4"/>
      <c r="IV18" s="4"/>
    </row>
    <row r="19" spans="1:256" s="1" customFormat="1" ht="15.75">
      <c r="A19" s="15" t="s">
        <v>591</v>
      </c>
      <c r="B19" s="15" t="s">
        <v>613</v>
      </c>
      <c r="C19" s="16" t="s">
        <v>614</v>
      </c>
      <c r="D19" s="17">
        <v>5710.590439</v>
      </c>
      <c r="E19" s="17">
        <v>5578.556839</v>
      </c>
      <c r="F19" s="17">
        <v>132.0336</v>
      </c>
      <c r="G19" s="17"/>
      <c r="H19" s="17">
        <v>5710.592003</v>
      </c>
      <c r="I19" s="17">
        <v>5578.556839</v>
      </c>
      <c r="J19" s="17">
        <v>132.035164</v>
      </c>
      <c r="K19" s="17"/>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4"/>
      <c r="IV19" s="4"/>
    </row>
    <row r="20" spans="1:256" s="1" customFormat="1" ht="15.75">
      <c r="A20" s="15" t="s">
        <v>591</v>
      </c>
      <c r="B20" s="15" t="s">
        <v>615</v>
      </c>
      <c r="C20" s="16" t="s">
        <v>616</v>
      </c>
      <c r="D20" s="17">
        <v>14</v>
      </c>
      <c r="E20" s="17"/>
      <c r="F20" s="17">
        <v>14</v>
      </c>
      <c r="G20" s="17"/>
      <c r="H20" s="17">
        <v>14</v>
      </c>
      <c r="I20" s="17"/>
      <c r="J20" s="17">
        <v>14</v>
      </c>
      <c r="K20" s="17"/>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4"/>
      <c r="IV20" s="4"/>
    </row>
    <row r="21" spans="1:256" s="1" customFormat="1" ht="15.75">
      <c r="A21" s="15" t="s">
        <v>591</v>
      </c>
      <c r="B21" s="15" t="s">
        <v>617</v>
      </c>
      <c r="C21" s="16" t="s">
        <v>618</v>
      </c>
      <c r="D21" s="17">
        <v>7128.473477</v>
      </c>
      <c r="E21" s="17">
        <v>4380.015477</v>
      </c>
      <c r="F21" s="17">
        <v>2748.458</v>
      </c>
      <c r="G21" s="17"/>
      <c r="H21" s="17">
        <v>7118.476318</v>
      </c>
      <c r="I21" s="17">
        <v>4380.015477</v>
      </c>
      <c r="J21" s="17">
        <v>2738.460841</v>
      </c>
      <c r="K21" s="17"/>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4"/>
      <c r="IV21" s="4"/>
    </row>
    <row r="22" spans="1:256" s="2" customFormat="1" ht="15.75">
      <c r="A22" s="15" t="s">
        <v>619</v>
      </c>
      <c r="B22" s="15"/>
      <c r="C22" s="16" t="s">
        <v>620</v>
      </c>
      <c r="D22" s="17">
        <v>35556.647596999996</v>
      </c>
      <c r="E22" s="17">
        <v>9055.460143999999</v>
      </c>
      <c r="F22" s="17">
        <v>26501.187453</v>
      </c>
      <c r="G22" s="17"/>
      <c r="H22" s="17">
        <v>31657.287596999995</v>
      </c>
      <c r="I22" s="17">
        <v>9055.460143999999</v>
      </c>
      <c r="J22" s="17">
        <v>22601.827452999998</v>
      </c>
      <c r="K22" s="17"/>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4"/>
      <c r="IV22" s="4"/>
    </row>
    <row r="23" spans="1:256" s="1" customFormat="1" ht="15.75">
      <c r="A23" s="15" t="s">
        <v>619</v>
      </c>
      <c r="B23" s="15" t="s">
        <v>593</v>
      </c>
      <c r="C23" s="16" t="s">
        <v>621</v>
      </c>
      <c r="D23" s="17">
        <v>3425.4584</v>
      </c>
      <c r="E23" s="17">
        <v>329.866</v>
      </c>
      <c r="F23" s="17">
        <v>3095.5924</v>
      </c>
      <c r="G23" s="17"/>
      <c r="H23" s="17">
        <v>3425.4584</v>
      </c>
      <c r="I23" s="17">
        <v>329.866</v>
      </c>
      <c r="J23" s="17">
        <v>3095.5924</v>
      </c>
      <c r="K23" s="17"/>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4"/>
      <c r="IV23" s="4"/>
    </row>
    <row r="24" spans="1:256" s="1" customFormat="1" ht="15.75">
      <c r="A24" s="15" t="s">
        <v>619</v>
      </c>
      <c r="B24" s="15" t="s">
        <v>595</v>
      </c>
      <c r="C24" s="16" t="s">
        <v>622</v>
      </c>
      <c r="D24" s="17">
        <v>392.0752</v>
      </c>
      <c r="E24" s="17">
        <v>85.98</v>
      </c>
      <c r="F24" s="17">
        <v>306.0952</v>
      </c>
      <c r="G24" s="17"/>
      <c r="H24" s="17">
        <v>392.0752</v>
      </c>
      <c r="I24" s="17">
        <v>85.98</v>
      </c>
      <c r="J24" s="17">
        <v>306.0952</v>
      </c>
      <c r="K24" s="17"/>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4"/>
      <c r="IV24" s="4"/>
    </row>
    <row r="25" spans="1:256" s="1" customFormat="1" ht="15.75">
      <c r="A25" s="15" t="s">
        <v>619</v>
      </c>
      <c r="B25" s="15" t="s">
        <v>597</v>
      </c>
      <c r="C25" s="16" t="s">
        <v>623</v>
      </c>
      <c r="D25" s="17">
        <v>20.8</v>
      </c>
      <c r="E25" s="17"/>
      <c r="F25" s="17">
        <v>20.8</v>
      </c>
      <c r="G25" s="17"/>
      <c r="H25" s="17">
        <v>20.8</v>
      </c>
      <c r="I25" s="17"/>
      <c r="J25" s="17">
        <v>20.8</v>
      </c>
      <c r="K25" s="17"/>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4"/>
      <c r="IV25" s="4"/>
    </row>
    <row r="26" spans="1:256" s="1" customFormat="1" ht="15.75">
      <c r="A26" s="15" t="s">
        <v>619</v>
      </c>
      <c r="B26" s="15" t="s">
        <v>624</v>
      </c>
      <c r="C26" s="16" t="s">
        <v>625</v>
      </c>
      <c r="D26" s="17">
        <v>8.4</v>
      </c>
      <c r="E26" s="17"/>
      <c r="F26" s="17">
        <v>8.4</v>
      </c>
      <c r="G26" s="17"/>
      <c r="H26" s="17">
        <v>8.4</v>
      </c>
      <c r="I26" s="17"/>
      <c r="J26" s="17">
        <v>8.4</v>
      </c>
      <c r="K26" s="17"/>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4"/>
      <c r="IV26" s="4"/>
    </row>
    <row r="27" spans="1:256" s="1" customFormat="1" ht="15.75">
      <c r="A27" s="15" t="s">
        <v>619</v>
      </c>
      <c r="B27" s="15" t="s">
        <v>626</v>
      </c>
      <c r="C27" s="16" t="s">
        <v>627</v>
      </c>
      <c r="D27" s="17">
        <v>115.6242</v>
      </c>
      <c r="E27" s="17">
        <v>67.482</v>
      </c>
      <c r="F27" s="17">
        <v>48.1422</v>
      </c>
      <c r="G27" s="17"/>
      <c r="H27" s="17">
        <v>95.6242</v>
      </c>
      <c r="I27" s="17">
        <v>67.482</v>
      </c>
      <c r="J27" s="17">
        <v>28.1422</v>
      </c>
      <c r="K27" s="17"/>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4"/>
      <c r="IV27" s="4"/>
    </row>
    <row r="28" spans="1:256" s="1" customFormat="1" ht="15.75">
      <c r="A28" s="15" t="s">
        <v>619</v>
      </c>
      <c r="B28" s="15" t="s">
        <v>599</v>
      </c>
      <c r="C28" s="16" t="s">
        <v>628</v>
      </c>
      <c r="D28" s="17">
        <v>371.6889</v>
      </c>
      <c r="E28" s="17">
        <v>259.754</v>
      </c>
      <c r="F28" s="17">
        <v>111.9349</v>
      </c>
      <c r="G28" s="17"/>
      <c r="H28" s="17">
        <v>371.6889</v>
      </c>
      <c r="I28" s="17">
        <v>259.754</v>
      </c>
      <c r="J28" s="17">
        <v>111.9349</v>
      </c>
      <c r="K28" s="17"/>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4"/>
      <c r="IV28" s="4"/>
    </row>
    <row r="29" spans="1:256" s="1" customFormat="1" ht="15.75">
      <c r="A29" s="15" t="s">
        <v>619</v>
      </c>
      <c r="B29" s="15" t="s">
        <v>601</v>
      </c>
      <c r="C29" s="16" t="s">
        <v>629</v>
      </c>
      <c r="D29" s="17">
        <v>521.0501</v>
      </c>
      <c r="E29" s="17">
        <v>440.822</v>
      </c>
      <c r="F29" s="17">
        <v>80.2281</v>
      </c>
      <c r="G29" s="17"/>
      <c r="H29" s="17">
        <v>521.0501</v>
      </c>
      <c r="I29" s="17">
        <v>440.822</v>
      </c>
      <c r="J29" s="17">
        <v>80.2281</v>
      </c>
      <c r="K29" s="17"/>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4"/>
      <c r="IV29" s="4"/>
    </row>
    <row r="30" spans="1:256" s="1" customFormat="1" ht="15.75">
      <c r="A30" s="15" t="s">
        <v>619</v>
      </c>
      <c r="B30" s="15" t="s">
        <v>605</v>
      </c>
      <c r="C30" s="16" t="s">
        <v>630</v>
      </c>
      <c r="D30" s="17">
        <v>10.6841</v>
      </c>
      <c r="E30" s="17"/>
      <c r="F30" s="17">
        <v>10.6841</v>
      </c>
      <c r="G30" s="17"/>
      <c r="H30" s="17">
        <v>10.6841</v>
      </c>
      <c r="I30" s="17"/>
      <c r="J30" s="17">
        <v>10.6841</v>
      </c>
      <c r="K30" s="17"/>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4"/>
      <c r="IV30" s="4"/>
    </row>
    <row r="31" spans="1:256" s="1" customFormat="1" ht="15.75">
      <c r="A31" s="15" t="s">
        <v>619</v>
      </c>
      <c r="B31" s="15" t="s">
        <v>609</v>
      </c>
      <c r="C31" s="16" t="s">
        <v>631</v>
      </c>
      <c r="D31" s="17">
        <v>1646.7151000000001</v>
      </c>
      <c r="E31" s="17">
        <v>1288.44</v>
      </c>
      <c r="F31" s="17">
        <v>358.2751</v>
      </c>
      <c r="G31" s="17"/>
      <c r="H31" s="17">
        <v>1646.7151000000001</v>
      </c>
      <c r="I31" s="17">
        <v>1288.44</v>
      </c>
      <c r="J31" s="17">
        <v>358.2751</v>
      </c>
      <c r="K31" s="17"/>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4"/>
      <c r="IV31" s="4"/>
    </row>
    <row r="32" spans="1:256" s="1" customFormat="1" ht="15.75">
      <c r="A32" s="15" t="s">
        <v>619</v>
      </c>
      <c r="B32" s="15" t="s">
        <v>613</v>
      </c>
      <c r="C32" s="16" t="s">
        <v>632</v>
      </c>
      <c r="D32" s="17">
        <v>678.8884</v>
      </c>
      <c r="E32" s="17"/>
      <c r="F32" s="17">
        <v>678.8884</v>
      </c>
      <c r="G32" s="17"/>
      <c r="H32" s="17">
        <v>661.3884</v>
      </c>
      <c r="I32" s="17"/>
      <c r="J32" s="17">
        <v>661.3884</v>
      </c>
      <c r="K32" s="17"/>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4"/>
      <c r="IV32" s="4"/>
    </row>
    <row r="33" spans="1:256" s="1" customFormat="1" ht="15.75">
      <c r="A33" s="15" t="s">
        <v>619</v>
      </c>
      <c r="B33" s="15" t="s">
        <v>615</v>
      </c>
      <c r="C33" s="16" t="s">
        <v>633</v>
      </c>
      <c r="D33" s="17">
        <v>2267.98</v>
      </c>
      <c r="E33" s="17"/>
      <c r="F33" s="17">
        <v>2267.98</v>
      </c>
      <c r="G33" s="17"/>
      <c r="H33" s="17">
        <v>139.9</v>
      </c>
      <c r="I33" s="17"/>
      <c r="J33" s="17">
        <v>139.9</v>
      </c>
      <c r="K33" s="17"/>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4"/>
      <c r="IV33" s="4"/>
    </row>
    <row r="34" spans="1:256" s="1" customFormat="1" ht="15.75">
      <c r="A34" s="15" t="s">
        <v>619</v>
      </c>
      <c r="B34" s="15" t="s">
        <v>634</v>
      </c>
      <c r="C34" s="16" t="s">
        <v>635</v>
      </c>
      <c r="D34" s="17">
        <v>253.498</v>
      </c>
      <c r="E34" s="17">
        <v>160.774</v>
      </c>
      <c r="F34" s="17">
        <v>92.72399999999999</v>
      </c>
      <c r="G34" s="17"/>
      <c r="H34" s="17">
        <v>253.498</v>
      </c>
      <c r="I34" s="17">
        <v>160.774</v>
      </c>
      <c r="J34" s="17">
        <v>92.72399999999999</v>
      </c>
      <c r="K34" s="17"/>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4"/>
      <c r="IV34" s="4"/>
    </row>
    <row r="35" spans="1:256" s="1" customFormat="1" ht="15.75">
      <c r="A35" s="15" t="s">
        <v>619</v>
      </c>
      <c r="B35" s="15" t="s">
        <v>636</v>
      </c>
      <c r="C35" s="16" t="s">
        <v>637</v>
      </c>
      <c r="D35" s="17">
        <v>667.322</v>
      </c>
      <c r="E35" s="17">
        <v>122.269</v>
      </c>
      <c r="F35" s="17">
        <v>545.053</v>
      </c>
      <c r="G35" s="17"/>
      <c r="H35" s="17">
        <v>667.322</v>
      </c>
      <c r="I35" s="17">
        <v>122.269</v>
      </c>
      <c r="J35" s="17">
        <v>545.053</v>
      </c>
      <c r="K35" s="17"/>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4"/>
      <c r="IV35" s="4"/>
    </row>
    <row r="36" spans="1:256" s="1" customFormat="1" ht="15.75">
      <c r="A36" s="15" t="s">
        <v>619</v>
      </c>
      <c r="B36" s="15" t="s">
        <v>638</v>
      </c>
      <c r="C36" s="16" t="s">
        <v>639</v>
      </c>
      <c r="D36" s="17">
        <v>109.002</v>
      </c>
      <c r="E36" s="17">
        <v>103.841</v>
      </c>
      <c r="F36" s="17">
        <v>5.161</v>
      </c>
      <c r="G36" s="17"/>
      <c r="H36" s="17">
        <v>109.002</v>
      </c>
      <c r="I36" s="17">
        <v>103.841</v>
      </c>
      <c r="J36" s="17">
        <v>5.161</v>
      </c>
      <c r="K36" s="17"/>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4"/>
      <c r="IV36" s="4"/>
    </row>
    <row r="37" spans="1:256" s="1" customFormat="1" ht="15.75">
      <c r="A37" s="15" t="s">
        <v>619</v>
      </c>
      <c r="B37" s="15" t="s">
        <v>640</v>
      </c>
      <c r="C37" s="16" t="s">
        <v>641</v>
      </c>
      <c r="D37" s="17">
        <v>561.03</v>
      </c>
      <c r="E37" s="17"/>
      <c r="F37" s="17">
        <v>561.03</v>
      </c>
      <c r="G37" s="17"/>
      <c r="H37" s="17">
        <v>447.03</v>
      </c>
      <c r="I37" s="17"/>
      <c r="J37" s="17">
        <v>447.03</v>
      </c>
      <c r="K37" s="17"/>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4"/>
      <c r="IV37" s="4"/>
    </row>
    <row r="38" spans="1:256" s="1" customFormat="1" ht="15.75">
      <c r="A38" s="15" t="s">
        <v>619</v>
      </c>
      <c r="B38" s="15" t="s">
        <v>642</v>
      </c>
      <c r="C38" s="16" t="s">
        <v>643</v>
      </c>
      <c r="D38" s="17">
        <v>34.56</v>
      </c>
      <c r="E38" s="17"/>
      <c r="F38" s="17">
        <v>34.56</v>
      </c>
      <c r="G38" s="17"/>
      <c r="H38" s="17">
        <v>34.56</v>
      </c>
      <c r="I38" s="17"/>
      <c r="J38" s="17">
        <v>34.56</v>
      </c>
      <c r="K38" s="17"/>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4"/>
      <c r="IV38" s="4"/>
    </row>
    <row r="39" spans="1:256" s="1" customFormat="1" ht="15.75">
      <c r="A39" s="15" t="s">
        <v>619</v>
      </c>
      <c r="B39" s="15" t="s">
        <v>644</v>
      </c>
      <c r="C39" s="16" t="s">
        <v>645</v>
      </c>
      <c r="D39" s="17">
        <v>729.156</v>
      </c>
      <c r="E39" s="17"/>
      <c r="F39" s="17">
        <v>729.156</v>
      </c>
      <c r="G39" s="17"/>
      <c r="H39" s="17">
        <v>729.156</v>
      </c>
      <c r="I39" s="17"/>
      <c r="J39" s="17">
        <v>729.156</v>
      </c>
      <c r="K39" s="17"/>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4"/>
      <c r="IV39" s="4"/>
    </row>
    <row r="40" spans="1:256" s="1" customFormat="1" ht="15.75">
      <c r="A40" s="15" t="s">
        <v>619</v>
      </c>
      <c r="B40" s="15" t="s">
        <v>646</v>
      </c>
      <c r="C40" s="16" t="s">
        <v>647</v>
      </c>
      <c r="D40" s="17">
        <v>5912.7462</v>
      </c>
      <c r="E40" s="17"/>
      <c r="F40" s="17">
        <v>5912.7462</v>
      </c>
      <c r="G40" s="17"/>
      <c r="H40" s="17">
        <v>4380.9662</v>
      </c>
      <c r="I40" s="17"/>
      <c r="J40" s="17">
        <v>4380.9662</v>
      </c>
      <c r="K40" s="17"/>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4"/>
      <c r="IV40" s="4"/>
    </row>
    <row r="41" spans="1:256" s="1" customFormat="1" ht="15.75">
      <c r="A41" s="15" t="s">
        <v>619</v>
      </c>
      <c r="B41" s="15" t="s">
        <v>648</v>
      </c>
      <c r="C41" s="16" t="s">
        <v>649</v>
      </c>
      <c r="D41" s="17">
        <v>941.497156</v>
      </c>
      <c r="E41" s="17">
        <v>940.861444</v>
      </c>
      <c r="F41" s="17">
        <v>0.635712</v>
      </c>
      <c r="G41" s="17"/>
      <c r="H41" s="17">
        <v>941.497156</v>
      </c>
      <c r="I41" s="17">
        <v>940.861444</v>
      </c>
      <c r="J41" s="17">
        <v>0.635712</v>
      </c>
      <c r="K41" s="17"/>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4"/>
      <c r="IV41" s="4"/>
    </row>
    <row r="42" spans="1:256" s="1" customFormat="1" ht="15.75">
      <c r="A42" s="15" t="s">
        <v>619</v>
      </c>
      <c r="B42" s="15" t="s">
        <v>650</v>
      </c>
      <c r="C42" s="16" t="s">
        <v>651</v>
      </c>
      <c r="D42" s="17">
        <v>310.40000000000003</v>
      </c>
      <c r="E42" s="17">
        <v>298.3</v>
      </c>
      <c r="F42" s="17">
        <v>12.100000000000001</v>
      </c>
      <c r="G42" s="17"/>
      <c r="H42" s="17">
        <v>310.40000000000003</v>
      </c>
      <c r="I42" s="17">
        <v>298.3</v>
      </c>
      <c r="J42" s="17">
        <v>12.100000000000001</v>
      </c>
      <c r="K42" s="17"/>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4"/>
      <c r="IV42" s="4"/>
    </row>
    <row r="43" spans="1:256" s="3" customFormat="1" ht="15.75">
      <c r="A43" s="15" t="s">
        <v>619</v>
      </c>
      <c r="B43" s="15" t="s">
        <v>652</v>
      </c>
      <c r="C43" s="16" t="s">
        <v>653</v>
      </c>
      <c r="D43" s="17">
        <v>596.87</v>
      </c>
      <c r="E43" s="17">
        <v>443.53</v>
      </c>
      <c r="F43" s="17">
        <v>153.34</v>
      </c>
      <c r="G43" s="17"/>
      <c r="H43" s="17">
        <v>596.87</v>
      </c>
      <c r="I43" s="17">
        <v>443.53</v>
      </c>
      <c r="J43" s="17">
        <v>153.34</v>
      </c>
      <c r="K43" s="17"/>
      <c r="IU43" s="4"/>
      <c r="IV43" s="4"/>
    </row>
    <row r="44" spans="1:256" s="3" customFormat="1" ht="15.75">
      <c r="A44" s="15" t="s">
        <v>619</v>
      </c>
      <c r="B44" s="15" t="s">
        <v>654</v>
      </c>
      <c r="C44" s="16" t="s">
        <v>655</v>
      </c>
      <c r="D44" s="17">
        <v>1797.5188</v>
      </c>
      <c r="E44" s="17">
        <v>1626.48</v>
      </c>
      <c r="F44" s="17">
        <v>171.0388</v>
      </c>
      <c r="G44" s="17"/>
      <c r="H44" s="17">
        <v>1719.0188</v>
      </c>
      <c r="I44" s="17">
        <v>1626.48</v>
      </c>
      <c r="J44" s="17">
        <v>92.5388</v>
      </c>
      <c r="K44" s="17"/>
      <c r="IU44" s="4"/>
      <c r="IV44" s="4"/>
    </row>
    <row r="45" spans="1:256" s="3" customFormat="1" ht="15.75">
      <c r="A45" s="15" t="s">
        <v>619</v>
      </c>
      <c r="B45" s="15" t="s">
        <v>617</v>
      </c>
      <c r="C45" s="16" t="s">
        <v>656</v>
      </c>
      <c r="D45" s="17">
        <v>14183.683041</v>
      </c>
      <c r="E45" s="17">
        <v>2887.0607</v>
      </c>
      <c r="F45" s="17">
        <v>11296.622341</v>
      </c>
      <c r="G45" s="17"/>
      <c r="H45" s="17">
        <v>14174.183041</v>
      </c>
      <c r="I45" s="17">
        <v>2887.0607</v>
      </c>
      <c r="J45" s="17">
        <v>11287.122341</v>
      </c>
      <c r="K45" s="17"/>
      <c r="IU45" s="4"/>
      <c r="IV45" s="4"/>
    </row>
    <row r="46" spans="1:256" s="2" customFormat="1" ht="15.75">
      <c r="A46" s="15" t="s">
        <v>657</v>
      </c>
      <c r="B46" s="15"/>
      <c r="C46" s="16" t="s">
        <v>658</v>
      </c>
      <c r="D46" s="17">
        <v>16867.01874</v>
      </c>
      <c r="E46" s="17">
        <v>9065.153921000001</v>
      </c>
      <c r="F46" s="17">
        <v>7801.864819</v>
      </c>
      <c r="G46" s="17"/>
      <c r="H46" s="17">
        <v>16867.01874</v>
      </c>
      <c r="I46" s="17">
        <v>9065.153921000001</v>
      </c>
      <c r="J46" s="17">
        <v>7801.864819</v>
      </c>
      <c r="K46" s="17"/>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4"/>
      <c r="IV46" s="4"/>
    </row>
    <row r="47" spans="1:256" s="3" customFormat="1" ht="15.75">
      <c r="A47" s="15" t="s">
        <v>657</v>
      </c>
      <c r="B47" s="15" t="s">
        <v>593</v>
      </c>
      <c r="C47" s="16" t="s">
        <v>659</v>
      </c>
      <c r="D47" s="17">
        <v>116.964</v>
      </c>
      <c r="E47" s="17">
        <v>91.2648</v>
      </c>
      <c r="F47" s="17">
        <v>25.6992</v>
      </c>
      <c r="G47" s="17"/>
      <c r="H47" s="17">
        <v>116.964</v>
      </c>
      <c r="I47" s="17">
        <v>91.2648</v>
      </c>
      <c r="J47" s="17">
        <v>25.6992</v>
      </c>
      <c r="K47" s="17"/>
      <c r="IU47" s="4"/>
      <c r="IV47" s="4"/>
    </row>
    <row r="48" spans="1:256" s="3" customFormat="1" ht="15.75">
      <c r="A48" s="15" t="s">
        <v>657</v>
      </c>
      <c r="B48" s="15" t="s">
        <v>595</v>
      </c>
      <c r="C48" s="16" t="s">
        <v>660</v>
      </c>
      <c r="D48" s="17">
        <v>3483.8088879999996</v>
      </c>
      <c r="E48" s="17">
        <v>3305.696408</v>
      </c>
      <c r="F48" s="17">
        <v>178.11248</v>
      </c>
      <c r="G48" s="17"/>
      <c r="H48" s="17">
        <v>3483.8088879999996</v>
      </c>
      <c r="I48" s="17">
        <v>3305.696408</v>
      </c>
      <c r="J48" s="17">
        <v>178.11248</v>
      </c>
      <c r="K48" s="17"/>
      <c r="IU48" s="4"/>
      <c r="IV48" s="4"/>
    </row>
    <row r="49" spans="1:256" s="3" customFormat="1" ht="15.75">
      <c r="A49" s="15" t="s">
        <v>657</v>
      </c>
      <c r="B49" s="15" t="s">
        <v>624</v>
      </c>
      <c r="C49" s="16" t="s">
        <v>661</v>
      </c>
      <c r="D49" s="17"/>
      <c r="E49" s="17"/>
      <c r="F49" s="17">
        <v>1500</v>
      </c>
      <c r="H49" s="17">
        <v>1500</v>
      </c>
      <c r="I49" s="17"/>
      <c r="J49" s="17">
        <v>1500</v>
      </c>
      <c r="K49" s="17"/>
      <c r="IU49" s="4"/>
      <c r="IV49" s="4"/>
    </row>
    <row r="50" spans="1:256" s="3" customFormat="1" ht="15.75">
      <c r="A50" s="15" t="s">
        <v>657</v>
      </c>
      <c r="B50" s="15" t="s">
        <v>626</v>
      </c>
      <c r="C50" s="16" t="s">
        <v>662</v>
      </c>
      <c r="D50" s="17">
        <v>5569.747440000001</v>
      </c>
      <c r="E50" s="17">
        <v>4399.21344</v>
      </c>
      <c r="F50" s="17">
        <v>1170.534</v>
      </c>
      <c r="G50" s="17"/>
      <c r="H50" s="17">
        <v>5569.747440000001</v>
      </c>
      <c r="I50" s="17">
        <v>4399.21344</v>
      </c>
      <c r="J50" s="17">
        <v>1170.534</v>
      </c>
      <c r="K50" s="17"/>
      <c r="IU50" s="4"/>
      <c r="IV50" s="4"/>
    </row>
    <row r="51" spans="1:256" s="3" customFormat="1" ht="15.75">
      <c r="A51" s="15" t="s">
        <v>657</v>
      </c>
      <c r="B51" s="15" t="s">
        <v>601</v>
      </c>
      <c r="C51" s="16" t="s">
        <v>663</v>
      </c>
      <c r="D51" s="17">
        <v>2574.371273</v>
      </c>
      <c r="E51" s="17">
        <v>476.879273</v>
      </c>
      <c r="F51" s="17">
        <v>2097.492</v>
      </c>
      <c r="G51" s="17"/>
      <c r="H51" s="17">
        <v>2574.371273</v>
      </c>
      <c r="I51" s="17">
        <v>476.879273</v>
      </c>
      <c r="J51" s="17">
        <v>2097.492</v>
      </c>
      <c r="K51" s="17"/>
      <c r="IU51" s="4"/>
      <c r="IV51" s="4"/>
    </row>
    <row r="52" spans="1:256" s="3" customFormat="1" ht="15.75">
      <c r="A52" s="15" t="s">
        <v>657</v>
      </c>
      <c r="B52" s="15" t="s">
        <v>603</v>
      </c>
      <c r="C52" s="16" t="s">
        <v>664</v>
      </c>
      <c r="D52" s="17">
        <v>569.75</v>
      </c>
      <c r="E52" s="17"/>
      <c r="F52" s="17">
        <v>569.75</v>
      </c>
      <c r="G52" s="17"/>
      <c r="H52" s="17">
        <v>569.75</v>
      </c>
      <c r="I52" s="17"/>
      <c r="J52" s="17">
        <v>569.75</v>
      </c>
      <c r="K52" s="17"/>
      <c r="IU52" s="4"/>
      <c r="IV52" s="4"/>
    </row>
    <row r="53" spans="1:256" s="3" customFormat="1" ht="15.75">
      <c r="A53" s="15" t="s">
        <v>657</v>
      </c>
      <c r="B53" s="15" t="s">
        <v>605</v>
      </c>
      <c r="C53" s="16" t="s">
        <v>665</v>
      </c>
      <c r="D53" s="17">
        <v>432.224779</v>
      </c>
      <c r="E53" s="17"/>
      <c r="F53" s="17">
        <v>432.224779</v>
      </c>
      <c r="G53" s="17"/>
      <c r="H53" s="17">
        <v>432.224779</v>
      </c>
      <c r="I53" s="17"/>
      <c r="J53" s="17">
        <v>432.224779</v>
      </c>
      <c r="K53" s="17"/>
      <c r="IU53" s="4"/>
      <c r="IV53" s="4"/>
    </row>
    <row r="54" spans="1:256" s="3" customFormat="1" ht="15.75">
      <c r="A54" s="15" t="s">
        <v>657</v>
      </c>
      <c r="B54" s="15" t="s">
        <v>607</v>
      </c>
      <c r="C54" s="16" t="s">
        <v>666</v>
      </c>
      <c r="D54" s="17">
        <v>70.8</v>
      </c>
      <c r="E54" s="17"/>
      <c r="F54" s="17">
        <v>70.8</v>
      </c>
      <c r="G54" s="17"/>
      <c r="H54" s="17">
        <v>70.8</v>
      </c>
      <c r="I54" s="17"/>
      <c r="J54" s="17">
        <v>70.8</v>
      </c>
      <c r="K54" s="17"/>
      <c r="IU54" s="4"/>
      <c r="IV54" s="4"/>
    </row>
    <row r="55" spans="1:256" s="3" customFormat="1" ht="15.75">
      <c r="A55" s="15" t="s">
        <v>657</v>
      </c>
      <c r="B55" s="15" t="s">
        <v>617</v>
      </c>
      <c r="C55" s="16" t="s">
        <v>667</v>
      </c>
      <c r="D55" s="17">
        <v>2549.35236</v>
      </c>
      <c r="E55" s="17">
        <v>792.1</v>
      </c>
      <c r="F55" s="17">
        <v>1757.25236</v>
      </c>
      <c r="G55" s="17"/>
      <c r="H55" s="17">
        <v>2549.35236</v>
      </c>
      <c r="I55" s="17">
        <v>792.1</v>
      </c>
      <c r="J55" s="17">
        <v>1757.25236</v>
      </c>
      <c r="K55" s="17"/>
      <c r="IU55" s="4"/>
      <c r="IV55" s="4"/>
    </row>
    <row r="56" spans="1:256" s="2" customFormat="1" ht="15.75">
      <c r="A56" s="15" t="s">
        <v>668</v>
      </c>
      <c r="B56" s="15"/>
      <c r="C56" s="16" t="s">
        <v>669</v>
      </c>
      <c r="D56" s="17">
        <v>5437</v>
      </c>
      <c r="E56" s="17">
        <v>0</v>
      </c>
      <c r="F56" s="17">
        <v>5437</v>
      </c>
      <c r="G56" s="17"/>
      <c r="H56" s="17">
        <v>5437</v>
      </c>
      <c r="I56" s="17">
        <v>0</v>
      </c>
      <c r="J56" s="17">
        <v>5437</v>
      </c>
      <c r="K56" s="17"/>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4"/>
      <c r="IV56" s="4"/>
    </row>
    <row r="57" spans="1:256" s="3" customFormat="1" ht="15.75">
      <c r="A57" s="15" t="s">
        <v>668</v>
      </c>
      <c r="B57" s="15" t="s">
        <v>593</v>
      </c>
      <c r="C57" s="16" t="s">
        <v>670</v>
      </c>
      <c r="D57" s="17"/>
      <c r="E57" s="17"/>
      <c r="F57" s="17">
        <v>4870</v>
      </c>
      <c r="G57" s="17"/>
      <c r="H57" s="17">
        <v>4870</v>
      </c>
      <c r="I57" s="17"/>
      <c r="J57" s="17">
        <v>4870</v>
      </c>
      <c r="K57" s="17"/>
      <c r="IU57" s="4"/>
      <c r="IV57" s="4"/>
    </row>
    <row r="58" spans="1:256" s="3" customFormat="1" ht="15.75">
      <c r="A58" s="15" t="s">
        <v>668</v>
      </c>
      <c r="B58" s="15" t="s">
        <v>595</v>
      </c>
      <c r="C58" s="16" t="s">
        <v>671</v>
      </c>
      <c r="D58" s="17"/>
      <c r="E58" s="17"/>
      <c r="F58" s="17">
        <v>566</v>
      </c>
      <c r="G58" s="17"/>
      <c r="H58" s="17">
        <v>566</v>
      </c>
      <c r="I58" s="17"/>
      <c r="J58" s="17">
        <v>566</v>
      </c>
      <c r="K58" s="17"/>
      <c r="IU58" s="4"/>
      <c r="IV58" s="4"/>
    </row>
    <row r="59" spans="1:256" s="3" customFormat="1" ht="15.75">
      <c r="A59" s="15" t="s">
        <v>668</v>
      </c>
      <c r="B59" s="15" t="s">
        <v>597</v>
      </c>
      <c r="C59" s="16" t="s">
        <v>672</v>
      </c>
      <c r="D59" s="17"/>
      <c r="E59" s="17"/>
      <c r="F59" s="17">
        <v>1</v>
      </c>
      <c r="G59" s="17"/>
      <c r="H59" s="17">
        <v>1</v>
      </c>
      <c r="I59" s="17"/>
      <c r="J59" s="17">
        <v>1</v>
      </c>
      <c r="K59" s="17"/>
      <c r="IU59" s="4"/>
      <c r="IV59" s="4"/>
    </row>
    <row r="60" spans="1:256" s="2" customFormat="1" ht="15.75">
      <c r="A60" s="15" t="s">
        <v>673</v>
      </c>
      <c r="B60" s="15"/>
      <c r="C60" s="16" t="s">
        <v>674</v>
      </c>
      <c r="D60" s="17">
        <v>1672.9329200000002</v>
      </c>
      <c r="E60" s="17">
        <v>0</v>
      </c>
      <c r="F60" s="17">
        <v>1672.9329200000002</v>
      </c>
      <c r="G60" s="17"/>
      <c r="H60" s="17">
        <v>398.235</v>
      </c>
      <c r="I60" s="17">
        <v>0</v>
      </c>
      <c r="J60" s="17">
        <v>398.235</v>
      </c>
      <c r="K60" s="17"/>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4"/>
      <c r="IV60" s="4"/>
    </row>
    <row r="61" spans="1:256" s="3" customFormat="1" ht="15.75">
      <c r="A61" s="15" t="s">
        <v>673</v>
      </c>
      <c r="B61" s="15" t="s">
        <v>593</v>
      </c>
      <c r="C61" s="16" t="s">
        <v>675</v>
      </c>
      <c r="D61" s="17">
        <v>80</v>
      </c>
      <c r="E61" s="17"/>
      <c r="F61" s="17">
        <v>80</v>
      </c>
      <c r="G61" s="17"/>
      <c r="H61" s="17">
        <v>80</v>
      </c>
      <c r="I61" s="17"/>
      <c r="J61" s="17">
        <v>80</v>
      </c>
      <c r="K61" s="17"/>
      <c r="IU61" s="4"/>
      <c r="IV61" s="4"/>
    </row>
    <row r="62" spans="1:256" s="3" customFormat="1" ht="15.75">
      <c r="A62" s="15" t="s">
        <v>673</v>
      </c>
      <c r="B62" s="15" t="s">
        <v>595</v>
      </c>
      <c r="C62" s="16" t="s">
        <v>676</v>
      </c>
      <c r="D62" s="17">
        <v>14.635</v>
      </c>
      <c r="E62" s="17"/>
      <c r="F62" s="17">
        <v>14.635</v>
      </c>
      <c r="G62" s="17"/>
      <c r="H62" s="17">
        <v>14.635</v>
      </c>
      <c r="I62" s="17"/>
      <c r="J62" s="17">
        <v>14.635</v>
      </c>
      <c r="K62" s="17"/>
      <c r="IU62" s="4"/>
      <c r="IV62" s="4"/>
    </row>
    <row r="63" spans="1:256" s="3" customFormat="1" ht="15.75">
      <c r="A63" s="15" t="s">
        <v>673</v>
      </c>
      <c r="B63" s="15" t="s">
        <v>597</v>
      </c>
      <c r="C63" s="16" t="s">
        <v>677</v>
      </c>
      <c r="D63" s="17">
        <v>39.6</v>
      </c>
      <c r="E63" s="17"/>
      <c r="F63" s="17">
        <v>39.6</v>
      </c>
      <c r="G63" s="17"/>
      <c r="H63" s="17">
        <v>39.6</v>
      </c>
      <c r="I63" s="17"/>
      <c r="J63" s="17">
        <v>39.6</v>
      </c>
      <c r="K63" s="17"/>
      <c r="IU63" s="4"/>
      <c r="IV63" s="4"/>
    </row>
    <row r="64" spans="1:256" s="3" customFormat="1" ht="15.75">
      <c r="A64" s="15" t="s">
        <v>673</v>
      </c>
      <c r="B64" s="15" t="s">
        <v>626</v>
      </c>
      <c r="C64" s="16" t="s">
        <v>678</v>
      </c>
      <c r="D64" s="17">
        <v>1502.69792</v>
      </c>
      <c r="E64" s="17"/>
      <c r="F64" s="17">
        <v>1502.69792</v>
      </c>
      <c r="G64" s="17"/>
      <c r="H64" s="17">
        <v>228</v>
      </c>
      <c r="I64" s="17"/>
      <c r="J64" s="17">
        <v>228</v>
      </c>
      <c r="K64" s="17"/>
      <c r="IU64" s="4"/>
      <c r="IV64" s="4"/>
    </row>
    <row r="65" spans="1:256" s="3" customFormat="1" ht="15.75">
      <c r="A65" s="15" t="s">
        <v>673</v>
      </c>
      <c r="B65" s="15" t="s">
        <v>601</v>
      </c>
      <c r="C65" s="16" t="s">
        <v>679</v>
      </c>
      <c r="D65" s="17">
        <v>36</v>
      </c>
      <c r="E65" s="17"/>
      <c r="F65" s="17">
        <v>36</v>
      </c>
      <c r="G65" s="17"/>
      <c r="H65" s="17">
        <v>36</v>
      </c>
      <c r="I65" s="17"/>
      <c r="J65" s="17">
        <v>36</v>
      </c>
      <c r="K65" s="17"/>
      <c r="IU65" s="4"/>
      <c r="IV65" s="4"/>
    </row>
    <row r="66" spans="1:256" s="2" customFormat="1" ht="15.75">
      <c r="A66" s="15" t="s">
        <v>680</v>
      </c>
      <c r="B66" s="15"/>
      <c r="C66" s="16" t="s">
        <v>681</v>
      </c>
      <c r="D66" s="17">
        <v>24582.308500000003</v>
      </c>
      <c r="E66" s="17">
        <v>0</v>
      </c>
      <c r="F66" s="17">
        <v>24582.308500000003</v>
      </c>
      <c r="G66" s="17"/>
      <c r="H66" s="17">
        <v>3155.3085</v>
      </c>
      <c r="I66" s="17">
        <v>0</v>
      </c>
      <c r="J66" s="17">
        <v>3155.3085</v>
      </c>
      <c r="K66" s="17"/>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4"/>
      <c r="IV66" s="4"/>
    </row>
    <row r="67" spans="1:256" s="3" customFormat="1" ht="15.75">
      <c r="A67" s="15" t="s">
        <v>680</v>
      </c>
      <c r="B67" s="15" t="s">
        <v>593</v>
      </c>
      <c r="C67" s="16" t="s">
        <v>675</v>
      </c>
      <c r="D67" s="17">
        <v>875.95</v>
      </c>
      <c r="E67" s="17"/>
      <c r="F67" s="17">
        <v>875.95</v>
      </c>
      <c r="G67" s="17"/>
      <c r="H67" s="17">
        <v>875.95</v>
      </c>
      <c r="I67" s="17"/>
      <c r="J67" s="17">
        <v>875.95</v>
      </c>
      <c r="K67" s="17"/>
      <c r="IU67" s="4"/>
      <c r="IV67" s="4"/>
    </row>
    <row r="68" spans="1:256" s="3" customFormat="1" ht="15.75">
      <c r="A68" s="15" t="s">
        <v>680</v>
      </c>
      <c r="B68" s="15" t="s">
        <v>595</v>
      </c>
      <c r="C68" s="16" t="s">
        <v>676</v>
      </c>
      <c r="D68" s="17">
        <v>19.29</v>
      </c>
      <c r="E68" s="17"/>
      <c r="F68" s="17">
        <v>19.29</v>
      </c>
      <c r="G68" s="17"/>
      <c r="H68" s="17">
        <v>19.29</v>
      </c>
      <c r="I68" s="17"/>
      <c r="J68" s="17">
        <v>19.29</v>
      </c>
      <c r="K68" s="17"/>
      <c r="IU68" s="4"/>
      <c r="IV68" s="4"/>
    </row>
    <row r="69" spans="1:256" s="3" customFormat="1" ht="15.75">
      <c r="A69" s="15" t="s">
        <v>680</v>
      </c>
      <c r="B69" s="15" t="s">
        <v>597</v>
      </c>
      <c r="C69" s="16" t="s">
        <v>677</v>
      </c>
      <c r="D69" s="17">
        <v>1160.05</v>
      </c>
      <c r="E69" s="17"/>
      <c r="F69" s="17">
        <v>1160.05</v>
      </c>
      <c r="G69" s="17"/>
      <c r="H69" s="17">
        <v>1160.05</v>
      </c>
      <c r="I69" s="17"/>
      <c r="J69" s="17">
        <v>1160.05</v>
      </c>
      <c r="K69" s="17"/>
      <c r="IU69" s="4"/>
      <c r="IV69" s="4"/>
    </row>
    <row r="70" spans="1:256" s="3" customFormat="1" ht="15.75">
      <c r="A70" s="15" t="s">
        <v>680</v>
      </c>
      <c r="B70" s="15" t="s">
        <v>626</v>
      </c>
      <c r="C70" s="16" t="s">
        <v>678</v>
      </c>
      <c r="D70" s="17">
        <v>19489.11</v>
      </c>
      <c r="E70" s="17"/>
      <c r="F70" s="17">
        <v>19489.11</v>
      </c>
      <c r="G70" s="17"/>
      <c r="H70" s="17">
        <v>62.11</v>
      </c>
      <c r="I70" s="17"/>
      <c r="J70" s="17">
        <v>62.11</v>
      </c>
      <c r="K70" s="17"/>
      <c r="IU70" s="4"/>
      <c r="IV70" s="4"/>
    </row>
    <row r="71" spans="1:256" s="3" customFormat="1" ht="15.75">
      <c r="A71" s="15" t="s">
        <v>680</v>
      </c>
      <c r="B71" s="15" t="s">
        <v>611</v>
      </c>
      <c r="C71" s="16" t="s">
        <v>682</v>
      </c>
      <c r="D71" s="17">
        <v>1000</v>
      </c>
      <c r="E71" s="17"/>
      <c r="F71" s="17">
        <v>1000</v>
      </c>
      <c r="G71" s="17"/>
      <c r="H71" s="17">
        <v>0</v>
      </c>
      <c r="I71" s="17"/>
      <c r="J71" s="17">
        <v>0</v>
      </c>
      <c r="K71" s="17"/>
      <c r="IU71" s="4"/>
      <c r="IV71" s="4"/>
    </row>
    <row r="72" spans="1:256" s="3" customFormat="1" ht="15.75">
      <c r="A72" s="15" t="s">
        <v>680</v>
      </c>
      <c r="B72" s="15" t="s">
        <v>617</v>
      </c>
      <c r="C72" s="16" t="s">
        <v>683</v>
      </c>
      <c r="D72" s="17">
        <v>2037.9085</v>
      </c>
      <c r="E72" s="17"/>
      <c r="F72" s="17">
        <v>2037.9085</v>
      </c>
      <c r="G72" s="17"/>
      <c r="H72" s="17">
        <v>1037.9085</v>
      </c>
      <c r="I72" s="17"/>
      <c r="J72" s="17">
        <v>1037.9085</v>
      </c>
      <c r="K72" s="17"/>
      <c r="IU72" s="4"/>
      <c r="IV72" s="4"/>
    </row>
    <row r="73" spans="1:256" s="2" customFormat="1" ht="15.75">
      <c r="A73" s="15" t="s">
        <v>684</v>
      </c>
      <c r="B73" s="15"/>
      <c r="C73" s="16" t="s">
        <v>685</v>
      </c>
      <c r="D73" s="17">
        <v>1330</v>
      </c>
      <c r="E73" s="17">
        <v>0</v>
      </c>
      <c r="F73" s="17">
        <v>1330</v>
      </c>
      <c r="G73" s="17"/>
      <c r="H73" s="17">
        <v>1330</v>
      </c>
      <c r="I73" s="17">
        <v>0</v>
      </c>
      <c r="J73" s="17">
        <v>1330</v>
      </c>
      <c r="K73" s="17"/>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4"/>
      <c r="IV73" s="4"/>
    </row>
    <row r="74" spans="1:256" s="3" customFormat="1" ht="15.75">
      <c r="A74" s="15" t="s">
        <v>684</v>
      </c>
      <c r="B74" s="15" t="s">
        <v>624</v>
      </c>
      <c r="C74" s="16" t="s">
        <v>686</v>
      </c>
      <c r="D74" s="17">
        <v>30</v>
      </c>
      <c r="E74" s="17"/>
      <c r="F74" s="17">
        <v>30</v>
      </c>
      <c r="G74" s="17"/>
      <c r="H74" s="17">
        <v>30</v>
      </c>
      <c r="I74" s="17"/>
      <c r="J74" s="17">
        <v>30</v>
      </c>
      <c r="K74" s="17"/>
      <c r="IU74" s="4"/>
      <c r="IV74" s="4"/>
    </row>
    <row r="75" spans="1:256" s="3" customFormat="1" ht="15.75">
      <c r="A75" s="15" t="s">
        <v>684</v>
      </c>
      <c r="B75" s="15" t="s">
        <v>626</v>
      </c>
      <c r="C75" s="16" t="s">
        <v>687</v>
      </c>
      <c r="D75" s="17"/>
      <c r="E75" s="17"/>
      <c r="F75" s="17">
        <v>1000</v>
      </c>
      <c r="G75" s="17"/>
      <c r="H75" s="17">
        <v>1000</v>
      </c>
      <c r="I75" s="17"/>
      <c r="J75" s="17">
        <v>1000</v>
      </c>
      <c r="K75" s="17"/>
      <c r="IU75" s="4"/>
      <c r="IV75" s="4"/>
    </row>
    <row r="76" spans="1:256" s="3" customFormat="1" ht="15.75">
      <c r="A76" s="15" t="s">
        <v>684</v>
      </c>
      <c r="B76" s="15" t="s">
        <v>617</v>
      </c>
      <c r="C76" s="16" t="s">
        <v>688</v>
      </c>
      <c r="D76" s="17"/>
      <c r="E76" s="17"/>
      <c r="F76" s="17">
        <v>300</v>
      </c>
      <c r="G76" s="17"/>
      <c r="H76" s="17">
        <v>300</v>
      </c>
      <c r="I76" s="17"/>
      <c r="J76" s="17">
        <v>300</v>
      </c>
      <c r="K76" s="17"/>
      <c r="IU76" s="4"/>
      <c r="IV76" s="4"/>
    </row>
    <row r="77" spans="1:256" s="2" customFormat="1" ht="15.75">
      <c r="A77" s="15" t="s">
        <v>689</v>
      </c>
      <c r="B77" s="15"/>
      <c r="C77" s="16" t="s">
        <v>690</v>
      </c>
      <c r="D77" s="17">
        <v>17616.4253</v>
      </c>
      <c r="E77" s="17">
        <v>0</v>
      </c>
      <c r="F77" s="17">
        <v>17616.4253</v>
      </c>
      <c r="G77" s="17"/>
      <c r="H77" s="17">
        <v>10814.4253</v>
      </c>
      <c r="I77" s="17">
        <v>0</v>
      </c>
      <c r="J77" s="17">
        <v>10814.4253</v>
      </c>
      <c r="K77" s="17"/>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4"/>
      <c r="IV77" s="4"/>
    </row>
    <row r="78" spans="1:256" s="1" customFormat="1" ht="15.75">
      <c r="A78" s="15" t="s">
        <v>689</v>
      </c>
      <c r="B78" s="15" t="s">
        <v>595</v>
      </c>
      <c r="C78" s="16" t="s">
        <v>691</v>
      </c>
      <c r="D78" s="17">
        <v>16541.4253</v>
      </c>
      <c r="E78" s="17"/>
      <c r="F78" s="17">
        <v>16541.4253</v>
      </c>
      <c r="G78" s="17"/>
      <c r="H78" s="17">
        <v>9739.4253</v>
      </c>
      <c r="I78" s="17"/>
      <c r="J78" s="17">
        <v>9739.4253</v>
      </c>
      <c r="K78" s="17"/>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4"/>
      <c r="IV78" s="4"/>
    </row>
    <row r="79" spans="1:256" s="1" customFormat="1" ht="15.75">
      <c r="A79" s="15" t="s">
        <v>689</v>
      </c>
      <c r="B79" s="15" t="s">
        <v>624</v>
      </c>
      <c r="C79" s="16" t="s">
        <v>692</v>
      </c>
      <c r="D79" s="17">
        <v>1075</v>
      </c>
      <c r="E79" s="17"/>
      <c r="F79" s="17">
        <v>1075</v>
      </c>
      <c r="G79" s="17"/>
      <c r="H79" s="17">
        <v>1075</v>
      </c>
      <c r="I79" s="17"/>
      <c r="J79" s="17">
        <v>1075</v>
      </c>
      <c r="K79" s="17"/>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4"/>
      <c r="IV79" s="4"/>
    </row>
    <row r="80" spans="1:256" s="2" customFormat="1" ht="15.75">
      <c r="A80" s="15" t="s">
        <v>693</v>
      </c>
      <c r="B80" s="15"/>
      <c r="C80" s="16" t="s">
        <v>694</v>
      </c>
      <c r="D80" s="17">
        <v>11263.523</v>
      </c>
      <c r="E80" s="17">
        <v>0</v>
      </c>
      <c r="F80" s="17">
        <v>11263.523</v>
      </c>
      <c r="G80" s="17"/>
      <c r="H80" s="17">
        <v>11066.583</v>
      </c>
      <c r="I80" s="17">
        <v>0</v>
      </c>
      <c r="J80" s="17">
        <v>11066.583</v>
      </c>
      <c r="K80" s="17"/>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4"/>
      <c r="IV80" s="4"/>
    </row>
    <row r="81" spans="1:256" s="1" customFormat="1" ht="15.75">
      <c r="A81" s="15" t="s">
        <v>693</v>
      </c>
      <c r="B81" s="15" t="s">
        <v>617</v>
      </c>
      <c r="C81" s="16" t="s">
        <v>694</v>
      </c>
      <c r="D81" s="17">
        <v>11263.523</v>
      </c>
      <c r="E81" s="17"/>
      <c r="F81" s="17">
        <v>11263.523</v>
      </c>
      <c r="G81" s="17"/>
      <c r="H81" s="17">
        <v>11066.583</v>
      </c>
      <c r="I81" s="17"/>
      <c r="J81" s="17">
        <v>11066.583</v>
      </c>
      <c r="K81" s="17"/>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4"/>
      <c r="IV81" s="4"/>
    </row>
    <row r="82" spans="1:256" s="1" customFormat="1" ht="15.75">
      <c r="A82" s="3"/>
      <c r="B82" s="3"/>
      <c r="C82" s="3"/>
      <c r="D82" s="3"/>
      <c r="E82" s="3"/>
      <c r="F82" s="3"/>
      <c r="G82" s="3"/>
      <c r="H82" s="3"/>
      <c r="I82" s="3"/>
      <c r="J82" s="3"/>
      <c r="K82" s="30"/>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4"/>
      <c r="IV82" s="4"/>
    </row>
    <row r="83" spans="1:256" s="1" customFormat="1" ht="15.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4"/>
      <c r="IV83" s="4"/>
    </row>
    <row r="84" spans="1:256" s="1" customFormat="1" ht="15.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4"/>
      <c r="IV84" s="4"/>
    </row>
    <row r="85" spans="1:256" s="1" customFormat="1" ht="15.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4"/>
      <c r="IV85" s="4"/>
    </row>
    <row r="86" spans="1:256" s="1" customFormat="1" ht="15.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4"/>
      <c r="IV86" s="4"/>
    </row>
    <row r="87" spans="1:256" s="1" customFormat="1" ht="15.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4"/>
      <c r="IV87" s="4"/>
    </row>
    <row r="88" spans="1:256" s="1" customFormat="1" ht="15.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4"/>
      <c r="IV88" s="4"/>
    </row>
    <row r="89" spans="1:256" s="1" customFormat="1" ht="15.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4"/>
      <c r="IV89" s="4"/>
    </row>
    <row r="90" spans="1:256" s="1" customFormat="1" ht="15.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4"/>
      <c r="IV90" s="4"/>
    </row>
    <row r="91" spans="1:256" s="1" customFormat="1" ht="15.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4"/>
      <c r="IV91" s="4"/>
    </row>
    <row r="92" spans="1:256" s="1" customFormat="1" ht="15.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4"/>
      <c r="IV92" s="4"/>
    </row>
    <row r="93" spans="1:256" s="1" customFormat="1" ht="15.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4"/>
      <c r="IV93" s="4"/>
    </row>
    <row r="94" spans="1:256" s="1" customFormat="1" ht="15.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4"/>
      <c r="IV94" s="4"/>
    </row>
    <row r="95" spans="1:256" s="1" customFormat="1" ht="15.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4"/>
      <c r="IV95" s="4"/>
    </row>
    <row r="96" spans="1:256" s="1" customFormat="1" ht="15.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4"/>
      <c r="IV96" s="4"/>
    </row>
    <row r="97" spans="1:256" s="1" customFormat="1" ht="15.7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4"/>
      <c r="IV97" s="4"/>
    </row>
    <row r="98" spans="1:256" s="1" customFormat="1" ht="15.7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4"/>
      <c r="IV98" s="4"/>
    </row>
    <row r="99" spans="1:256" s="1" customFormat="1" ht="15.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4"/>
      <c r="IV99" s="4"/>
    </row>
    <row r="100" spans="1:256" s="1" customFormat="1" ht="15.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4"/>
      <c r="IV100" s="4"/>
    </row>
    <row r="101" spans="1:256" s="1" customFormat="1" ht="15.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4"/>
      <c r="IV101" s="4"/>
    </row>
    <row r="102" spans="1:256" s="1" customFormat="1" ht="15.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4"/>
      <c r="IV102" s="4"/>
    </row>
    <row r="103" spans="1:256" s="1" customFormat="1" ht="15.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4"/>
      <c r="IV103" s="4"/>
    </row>
    <row r="104" spans="1:256" s="1" customFormat="1" ht="15.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4"/>
      <c r="IV104" s="4"/>
    </row>
  </sheetData>
  <sheetProtection/>
  <mergeCells count="3">
    <mergeCell ref="A2:K2"/>
    <mergeCell ref="A4:C4"/>
    <mergeCell ref="D4:G4"/>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V84"/>
  <sheetViews>
    <sheetView zoomScaleSheetLayoutView="100" workbookViewId="0" topLeftCell="A1">
      <selection activeCell="A2" sqref="A2:K2"/>
    </sheetView>
  </sheetViews>
  <sheetFormatPr defaultColWidth="8.00390625" defaultRowHeight="14.25"/>
  <cols>
    <col min="1" max="2" width="9.625" style="3" customWidth="1"/>
    <col min="3" max="3" width="26.125" style="3" customWidth="1"/>
    <col min="4" max="4" width="15.875" style="3" customWidth="1"/>
    <col min="5" max="7" width="18.00390625" style="3" customWidth="1"/>
    <col min="8" max="8" width="16.125" style="3" customWidth="1"/>
    <col min="9" max="11" width="18.75390625" style="3" customWidth="1"/>
    <col min="12" max="12" width="6.125" style="3" customWidth="1"/>
    <col min="13" max="13" width="11.25390625" style="4" bestFit="1" customWidth="1"/>
    <col min="14" max="16384" width="8.00390625" style="4" customWidth="1"/>
  </cols>
  <sheetData>
    <row r="1" spans="1:256" s="1" customFormat="1" ht="20.25">
      <c r="A1" s="5" t="s">
        <v>695</v>
      </c>
      <c r="B1" s="6"/>
      <c r="C1" s="3"/>
      <c r="D1" s="3"/>
      <c r="E1" s="3"/>
      <c r="F1" s="20"/>
      <c r="G1" s="3"/>
      <c r="H1" s="3"/>
      <c r="I1" s="3"/>
      <c r="J1" s="3"/>
      <c r="K1" s="26"/>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4"/>
      <c r="IV1" s="4"/>
    </row>
    <row r="2" spans="1:256" s="1" customFormat="1" ht="27.75">
      <c r="A2" s="7" t="s">
        <v>696</v>
      </c>
      <c r="B2" s="8"/>
      <c r="C2" s="8"/>
      <c r="D2" s="8"/>
      <c r="E2" s="8"/>
      <c r="F2" s="8"/>
      <c r="G2" s="8"/>
      <c r="H2" s="8"/>
      <c r="I2" s="8"/>
      <c r="J2" s="8"/>
      <c r="K2" s="8"/>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4"/>
      <c r="IV2" s="4"/>
    </row>
    <row r="3" spans="1:256" s="1" customFormat="1" ht="15.75">
      <c r="A3" s="3"/>
      <c r="B3" s="3"/>
      <c r="C3" s="3"/>
      <c r="D3" s="3"/>
      <c r="E3" s="3"/>
      <c r="F3" s="20"/>
      <c r="G3" s="3"/>
      <c r="H3" s="3"/>
      <c r="I3" s="3"/>
      <c r="J3" s="3"/>
      <c r="K3" s="26" t="s">
        <v>3</v>
      </c>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4"/>
      <c r="IV3" s="4"/>
    </row>
    <row r="4" spans="1:256" s="1" customFormat="1" ht="15.75">
      <c r="A4" s="9" t="s">
        <v>582</v>
      </c>
      <c r="B4" s="10"/>
      <c r="C4" s="11"/>
      <c r="D4" s="12" t="s">
        <v>583</v>
      </c>
      <c r="E4" s="21"/>
      <c r="F4" s="21"/>
      <c r="G4" s="22"/>
      <c r="H4" s="23" t="s">
        <v>584</v>
      </c>
      <c r="I4" s="27"/>
      <c r="J4" s="27"/>
      <c r="K4" s="28"/>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4"/>
      <c r="IV4" s="4"/>
    </row>
    <row r="5" spans="1:256" s="1" customFormat="1" ht="15.75">
      <c r="A5" s="13" t="s">
        <v>585</v>
      </c>
      <c r="B5" s="13" t="s">
        <v>586</v>
      </c>
      <c r="C5" s="14" t="s">
        <v>587</v>
      </c>
      <c r="D5" s="14" t="s">
        <v>360</v>
      </c>
      <c r="E5" s="24" t="s">
        <v>588</v>
      </c>
      <c r="F5" s="25" t="s">
        <v>589</v>
      </c>
      <c r="G5" s="13" t="s">
        <v>282</v>
      </c>
      <c r="H5" s="13" t="s">
        <v>360</v>
      </c>
      <c r="I5" s="24" t="s">
        <v>588</v>
      </c>
      <c r="J5" s="29" t="s">
        <v>589</v>
      </c>
      <c r="K5" s="13" t="s">
        <v>282</v>
      </c>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4"/>
      <c r="IV5" s="4"/>
    </row>
    <row r="6" spans="1:256" s="1" customFormat="1" ht="15.75">
      <c r="A6" s="15" t="s">
        <v>590</v>
      </c>
      <c r="B6" s="15" t="s">
        <v>590</v>
      </c>
      <c r="C6" s="15" t="s">
        <v>590</v>
      </c>
      <c r="D6" s="13">
        <v>1</v>
      </c>
      <c r="E6" s="13">
        <v>2</v>
      </c>
      <c r="F6" s="13">
        <v>3</v>
      </c>
      <c r="G6" s="13">
        <v>4</v>
      </c>
      <c r="H6" s="13">
        <v>5</v>
      </c>
      <c r="I6" s="13">
        <v>6</v>
      </c>
      <c r="J6" s="13">
        <v>7</v>
      </c>
      <c r="K6" s="13">
        <v>8</v>
      </c>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4"/>
      <c r="IV6" s="4"/>
    </row>
    <row r="7" spans="1:256" s="2" customFormat="1" ht="15.75">
      <c r="A7" s="15"/>
      <c r="B7" s="15"/>
      <c r="C7" s="16" t="s">
        <v>360</v>
      </c>
      <c r="D7" s="17">
        <v>189464.42493</v>
      </c>
      <c r="E7" s="17">
        <v>81618.354214</v>
      </c>
      <c r="F7" s="17">
        <v>107846.070716</v>
      </c>
      <c r="G7" s="17"/>
      <c r="H7" s="17">
        <v>155854.42701</v>
      </c>
      <c r="I7" s="17">
        <v>81618.354214</v>
      </c>
      <c r="J7" s="17">
        <v>74236.07279600001</v>
      </c>
      <c r="K7" s="17"/>
      <c r="L7" s="3"/>
      <c r="M7" s="4"/>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4"/>
      <c r="IV7" s="4"/>
    </row>
    <row r="8" spans="1:256" s="2" customFormat="1" ht="15.75">
      <c r="A8" s="15" t="s">
        <v>697</v>
      </c>
      <c r="B8" s="15"/>
      <c r="C8" s="16" t="s">
        <v>698</v>
      </c>
      <c r="D8" s="17">
        <v>28568.380226999998</v>
      </c>
      <c r="E8" s="17">
        <v>23628.798807</v>
      </c>
      <c r="F8" s="17">
        <v>4939.5814199999995</v>
      </c>
      <c r="G8" s="17"/>
      <c r="H8" s="17">
        <v>28568.380226999998</v>
      </c>
      <c r="I8" s="17">
        <v>23628.798807</v>
      </c>
      <c r="J8" s="17">
        <v>4939.5814199999995</v>
      </c>
      <c r="K8" s="17"/>
      <c r="L8" s="3"/>
      <c r="M8" s="4"/>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4"/>
      <c r="IV8" s="4"/>
    </row>
    <row r="9" spans="1:256" s="1" customFormat="1" ht="15.75">
      <c r="A9" s="15" t="s">
        <v>697</v>
      </c>
      <c r="B9" s="15" t="s">
        <v>593</v>
      </c>
      <c r="C9" s="16" t="s">
        <v>699</v>
      </c>
      <c r="D9" s="17">
        <v>13291.71708</v>
      </c>
      <c r="E9" s="17">
        <v>13250.60028</v>
      </c>
      <c r="F9" s="17">
        <v>3241.1168</v>
      </c>
      <c r="G9" s="17"/>
      <c r="H9" s="17">
        <v>16491.717080000002</v>
      </c>
      <c r="I9" s="17">
        <v>13250.60028</v>
      </c>
      <c r="J9" s="17">
        <v>3241.1168</v>
      </c>
      <c r="K9" s="17"/>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4"/>
      <c r="IV9" s="4"/>
    </row>
    <row r="10" spans="1:256" s="1" customFormat="1" ht="15.75">
      <c r="A10" s="15" t="s">
        <v>697</v>
      </c>
      <c r="B10" s="15" t="s">
        <v>595</v>
      </c>
      <c r="C10" s="16" t="s">
        <v>700</v>
      </c>
      <c r="D10" s="17">
        <v>6130.907113</v>
      </c>
      <c r="E10" s="17">
        <v>5927.093745</v>
      </c>
      <c r="F10" s="17">
        <v>323.703368</v>
      </c>
      <c r="G10" s="17"/>
      <c r="H10" s="17">
        <v>6250.7971130000005</v>
      </c>
      <c r="I10" s="17">
        <v>5927.093745</v>
      </c>
      <c r="J10" s="17">
        <v>323.703368</v>
      </c>
      <c r="K10" s="17"/>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4"/>
      <c r="IV10" s="4"/>
    </row>
    <row r="11" spans="1:256" s="1" customFormat="1" ht="15.75">
      <c r="A11" s="15" t="s">
        <v>697</v>
      </c>
      <c r="B11" s="15" t="s">
        <v>597</v>
      </c>
      <c r="C11" s="16" t="s">
        <v>614</v>
      </c>
      <c r="D11" s="17">
        <v>1997.235301</v>
      </c>
      <c r="E11" s="17">
        <v>1969.572901</v>
      </c>
      <c r="F11" s="17">
        <v>52.772400000000005</v>
      </c>
      <c r="G11" s="17"/>
      <c r="H11" s="17">
        <v>2022.345301</v>
      </c>
      <c r="I11" s="17">
        <v>1969.572901</v>
      </c>
      <c r="J11" s="17">
        <v>52.772400000000005</v>
      </c>
      <c r="K11" s="17"/>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4"/>
      <c r="IV11" s="4"/>
    </row>
    <row r="12" spans="1:256" s="1" customFormat="1" ht="15.75">
      <c r="A12" s="15" t="s">
        <v>697</v>
      </c>
      <c r="B12" s="15" t="s">
        <v>617</v>
      </c>
      <c r="C12" s="16" t="s">
        <v>618</v>
      </c>
      <c r="D12" s="17">
        <v>3803.520733</v>
      </c>
      <c r="E12" s="17">
        <v>2481.531881</v>
      </c>
      <c r="F12" s="17">
        <v>1321.988852</v>
      </c>
      <c r="G12" s="17"/>
      <c r="H12" s="17">
        <v>3803.520733</v>
      </c>
      <c r="I12" s="17">
        <v>2481.531881</v>
      </c>
      <c r="J12" s="17">
        <v>1321.988852</v>
      </c>
      <c r="K12" s="17"/>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4"/>
      <c r="IV12" s="4"/>
    </row>
    <row r="13" spans="1:256" s="2" customFormat="1" ht="15.75">
      <c r="A13" s="15" t="s">
        <v>701</v>
      </c>
      <c r="B13" s="15"/>
      <c r="C13" s="16" t="s">
        <v>702</v>
      </c>
      <c r="D13" s="17">
        <v>27383.498044</v>
      </c>
      <c r="E13" s="17">
        <v>5130.288303</v>
      </c>
      <c r="F13" s="17">
        <v>22253.209741</v>
      </c>
      <c r="G13" s="17"/>
      <c r="H13" s="17">
        <v>25247.418044000002</v>
      </c>
      <c r="I13" s="17">
        <v>5130.288303</v>
      </c>
      <c r="J13" s="17">
        <v>20117.129741</v>
      </c>
      <c r="K13" s="17"/>
      <c r="L13" s="3"/>
      <c r="M13" s="4"/>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4"/>
      <c r="IV13" s="4"/>
    </row>
    <row r="14" spans="1:256" s="1" customFormat="1" ht="15.75">
      <c r="A14" s="15" t="s">
        <v>701</v>
      </c>
      <c r="B14" s="15" t="s">
        <v>593</v>
      </c>
      <c r="C14" s="16" t="s">
        <v>703</v>
      </c>
      <c r="D14" s="17">
        <v>9103.433103</v>
      </c>
      <c r="E14" s="17">
        <v>3812.822303</v>
      </c>
      <c r="F14" s="17">
        <v>5742.138800000001</v>
      </c>
      <c r="G14" s="17"/>
      <c r="H14" s="17">
        <v>7426.881103</v>
      </c>
      <c r="I14" s="17">
        <v>3812.822303</v>
      </c>
      <c r="J14" s="17">
        <v>3614.0588</v>
      </c>
      <c r="K14" s="17"/>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4"/>
      <c r="IV14" s="4"/>
    </row>
    <row r="15" spans="1:256" s="1" customFormat="1" ht="15.75">
      <c r="A15" s="15" t="s">
        <v>701</v>
      </c>
      <c r="B15" s="15" t="s">
        <v>595</v>
      </c>
      <c r="C15" s="16" t="s">
        <v>635</v>
      </c>
      <c r="D15" s="17">
        <v>182.667</v>
      </c>
      <c r="E15" s="17">
        <v>96.327</v>
      </c>
      <c r="F15" s="17">
        <v>89.69</v>
      </c>
      <c r="G15" s="17"/>
      <c r="H15" s="17">
        <v>186.017</v>
      </c>
      <c r="I15" s="17">
        <v>96.327</v>
      </c>
      <c r="J15" s="17">
        <v>89.69</v>
      </c>
      <c r="K15" s="17"/>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4"/>
      <c r="IV15" s="4"/>
    </row>
    <row r="16" spans="1:256" s="1" customFormat="1" ht="15.75">
      <c r="A16" s="15" t="s">
        <v>701</v>
      </c>
      <c r="B16" s="15" t="s">
        <v>597</v>
      </c>
      <c r="C16" s="16" t="s">
        <v>637</v>
      </c>
      <c r="D16" s="17">
        <v>471.116</v>
      </c>
      <c r="E16" s="17">
        <v>69.133</v>
      </c>
      <c r="F16" s="17">
        <v>404.283</v>
      </c>
      <c r="G16" s="17"/>
      <c r="H16" s="17">
        <v>473.416</v>
      </c>
      <c r="I16" s="17">
        <v>69.133</v>
      </c>
      <c r="J16" s="17">
        <v>404.283</v>
      </c>
      <c r="K16" s="17"/>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4"/>
      <c r="IV16" s="4"/>
    </row>
    <row r="17" spans="1:256" s="1" customFormat="1" ht="15.75">
      <c r="A17" s="15" t="s">
        <v>701</v>
      </c>
      <c r="B17" s="15" t="s">
        <v>624</v>
      </c>
      <c r="C17" s="16" t="s">
        <v>704</v>
      </c>
      <c r="D17" s="17">
        <v>240.59</v>
      </c>
      <c r="E17" s="17"/>
      <c r="F17" s="17">
        <v>480.59</v>
      </c>
      <c r="G17" s="17"/>
      <c r="H17" s="17">
        <v>480.59</v>
      </c>
      <c r="I17" s="17"/>
      <c r="J17" s="17">
        <v>480.59</v>
      </c>
      <c r="K17" s="17"/>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4"/>
      <c r="IV17" s="4"/>
    </row>
    <row r="18" spans="1:256" s="1" customFormat="1" ht="15.75">
      <c r="A18" s="15" t="s">
        <v>701</v>
      </c>
      <c r="B18" s="15" t="s">
        <v>626</v>
      </c>
      <c r="C18" s="16" t="s">
        <v>647</v>
      </c>
      <c r="D18" s="17">
        <v>1211.9222</v>
      </c>
      <c r="E18" s="17"/>
      <c r="F18" s="17">
        <v>4241.9222</v>
      </c>
      <c r="G18" s="17"/>
      <c r="H18" s="17">
        <v>4241.9222</v>
      </c>
      <c r="I18" s="17"/>
      <c r="J18" s="17">
        <v>4241.9222</v>
      </c>
      <c r="K18" s="17"/>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4"/>
      <c r="IV18" s="4"/>
    </row>
    <row r="19" spans="1:256" s="1" customFormat="1" ht="15.75">
      <c r="A19" s="15" t="s">
        <v>701</v>
      </c>
      <c r="B19" s="15" t="s">
        <v>599</v>
      </c>
      <c r="C19" s="16" t="s">
        <v>639</v>
      </c>
      <c r="D19" s="17">
        <v>74.046</v>
      </c>
      <c r="E19" s="17">
        <v>71.346</v>
      </c>
      <c r="F19" s="17">
        <v>2.7</v>
      </c>
      <c r="G19" s="17"/>
      <c r="H19" s="17">
        <v>74.046</v>
      </c>
      <c r="I19" s="17">
        <v>71.346</v>
      </c>
      <c r="J19" s="17">
        <v>2.7</v>
      </c>
      <c r="K19" s="17"/>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4"/>
      <c r="IV19" s="4"/>
    </row>
    <row r="20" spans="1:256" s="1" customFormat="1" ht="15.75">
      <c r="A20" s="15" t="s">
        <v>701</v>
      </c>
      <c r="B20" s="15" t="s">
        <v>603</v>
      </c>
      <c r="C20" s="16" t="s">
        <v>653</v>
      </c>
      <c r="D20" s="17">
        <v>436.65</v>
      </c>
      <c r="E20" s="17">
        <v>331.81</v>
      </c>
      <c r="F20" s="17">
        <v>153.34</v>
      </c>
      <c r="G20" s="17"/>
      <c r="H20" s="17">
        <v>485.15</v>
      </c>
      <c r="I20" s="17">
        <v>331.81</v>
      </c>
      <c r="J20" s="17">
        <v>153.34</v>
      </c>
      <c r="K20" s="17"/>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4"/>
      <c r="IV20" s="4"/>
    </row>
    <row r="21" spans="1:256" s="1" customFormat="1" ht="15.75">
      <c r="A21" s="15" t="s">
        <v>701</v>
      </c>
      <c r="B21" s="15" t="s">
        <v>605</v>
      </c>
      <c r="C21" s="16" t="s">
        <v>632</v>
      </c>
      <c r="D21" s="17">
        <v>577.3274</v>
      </c>
      <c r="E21" s="17"/>
      <c r="F21" s="17">
        <v>619.7884</v>
      </c>
      <c r="G21" s="17"/>
      <c r="H21" s="17">
        <v>619.7884</v>
      </c>
      <c r="I21" s="17"/>
      <c r="J21" s="17">
        <v>619.7884</v>
      </c>
      <c r="K21" s="17"/>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4"/>
      <c r="IV21" s="4"/>
    </row>
    <row r="22" spans="1:256" s="1" customFormat="1" ht="15.75">
      <c r="A22" s="15" t="s">
        <v>701</v>
      </c>
      <c r="B22" s="15" t="s">
        <v>617</v>
      </c>
      <c r="C22" s="16" t="s">
        <v>656</v>
      </c>
      <c r="D22" s="17">
        <v>5097.293341</v>
      </c>
      <c r="E22" s="17">
        <v>748.85</v>
      </c>
      <c r="F22" s="17">
        <v>10518.757341</v>
      </c>
      <c r="G22" s="17"/>
      <c r="H22" s="17">
        <v>11259.607341</v>
      </c>
      <c r="I22" s="17">
        <v>748.85</v>
      </c>
      <c r="J22" s="17">
        <v>10510.757341</v>
      </c>
      <c r="K22" s="17"/>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4"/>
      <c r="IV22" s="4"/>
    </row>
    <row r="23" spans="1:256" s="2" customFormat="1" ht="15.75">
      <c r="A23" s="15" t="s">
        <v>705</v>
      </c>
      <c r="B23" s="15"/>
      <c r="C23" s="16" t="s">
        <v>706</v>
      </c>
      <c r="D23" s="17">
        <v>22506.4085</v>
      </c>
      <c r="E23" s="17">
        <v>0</v>
      </c>
      <c r="F23" s="17">
        <v>22506.4085</v>
      </c>
      <c r="G23" s="17"/>
      <c r="H23" s="17">
        <v>3079.4085</v>
      </c>
      <c r="I23" s="17">
        <v>0</v>
      </c>
      <c r="J23" s="17">
        <v>3079.4085</v>
      </c>
      <c r="K23" s="17"/>
      <c r="L23" s="3"/>
      <c r="M23" s="4"/>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4"/>
      <c r="IV23" s="4"/>
    </row>
    <row r="24" spans="1:256" s="1" customFormat="1" ht="15.75">
      <c r="A24" s="15" t="s">
        <v>705</v>
      </c>
      <c r="B24" s="15" t="s">
        <v>593</v>
      </c>
      <c r="C24" s="16" t="s">
        <v>675</v>
      </c>
      <c r="D24" s="17">
        <v>875.95</v>
      </c>
      <c r="E24" s="17"/>
      <c r="F24" s="17">
        <v>875.95</v>
      </c>
      <c r="G24" s="17"/>
      <c r="H24" s="17">
        <v>875.95</v>
      </c>
      <c r="I24" s="17"/>
      <c r="J24" s="17">
        <v>875.95</v>
      </c>
      <c r="K24" s="17"/>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4"/>
      <c r="IV24" s="4"/>
    </row>
    <row r="25" spans="1:256" s="1" customFormat="1" ht="15.75">
      <c r="A25" s="15" t="s">
        <v>705</v>
      </c>
      <c r="B25" s="15" t="s">
        <v>595</v>
      </c>
      <c r="C25" s="16" t="s">
        <v>678</v>
      </c>
      <c r="D25" s="17">
        <v>489.11</v>
      </c>
      <c r="E25" s="17"/>
      <c r="F25" s="17">
        <v>19489.11</v>
      </c>
      <c r="G25" s="17"/>
      <c r="H25" s="17">
        <v>62.11</v>
      </c>
      <c r="I25" s="17"/>
      <c r="J25" s="17">
        <v>62.11</v>
      </c>
      <c r="K25" s="17"/>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4"/>
      <c r="IV25" s="4"/>
    </row>
    <row r="26" spans="1:256" s="1" customFormat="1" ht="15.75">
      <c r="A26" s="15" t="s">
        <v>705</v>
      </c>
      <c r="B26" s="15" t="s">
        <v>599</v>
      </c>
      <c r="C26" s="16" t="s">
        <v>707</v>
      </c>
      <c r="D26" s="17">
        <v>1103.44</v>
      </c>
      <c r="E26" s="17"/>
      <c r="F26" s="17">
        <v>1103.44</v>
      </c>
      <c r="G26" s="17"/>
      <c r="H26" s="17">
        <v>1103.44</v>
      </c>
      <c r="I26" s="17"/>
      <c r="J26" s="17">
        <v>1103.44</v>
      </c>
      <c r="K26" s="17"/>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4"/>
      <c r="IV26" s="4"/>
    </row>
    <row r="27" spans="1:256" s="1" customFormat="1" ht="15.75">
      <c r="A27" s="15" t="s">
        <v>705</v>
      </c>
      <c r="B27" s="15" t="s">
        <v>617</v>
      </c>
      <c r="C27" s="16" t="s">
        <v>683</v>
      </c>
      <c r="D27" s="17">
        <v>1037.9085</v>
      </c>
      <c r="E27" s="17"/>
      <c r="F27" s="17">
        <v>1037.9085</v>
      </c>
      <c r="G27" s="17"/>
      <c r="H27" s="17">
        <v>1037.9085</v>
      </c>
      <c r="I27" s="17"/>
      <c r="J27" s="17">
        <v>1037.9085</v>
      </c>
      <c r="K27" s="17"/>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4"/>
      <c r="IV27" s="4"/>
    </row>
    <row r="28" spans="1:256" s="2" customFormat="1" ht="15.75">
      <c r="A28" s="15" t="s">
        <v>708</v>
      </c>
      <c r="B28" s="15"/>
      <c r="C28" s="16" t="s">
        <v>709</v>
      </c>
      <c r="D28" s="17">
        <v>1672.93292</v>
      </c>
      <c r="E28" s="17">
        <v>0</v>
      </c>
      <c r="F28" s="17">
        <v>1672.93292</v>
      </c>
      <c r="G28" s="17"/>
      <c r="H28" s="17">
        <v>398.235</v>
      </c>
      <c r="I28" s="17">
        <v>0</v>
      </c>
      <c r="J28" s="17">
        <v>398.235</v>
      </c>
      <c r="K28" s="17"/>
      <c r="L28" s="3"/>
      <c r="M28" s="4"/>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4"/>
      <c r="IV28" s="4"/>
    </row>
    <row r="29" spans="1:256" s="1" customFormat="1" ht="15.75">
      <c r="A29" s="15" t="s">
        <v>708</v>
      </c>
      <c r="B29" s="15" t="s">
        <v>593</v>
      </c>
      <c r="C29" s="16" t="s">
        <v>675</v>
      </c>
      <c r="D29" s="17">
        <v>80</v>
      </c>
      <c r="E29" s="17"/>
      <c r="F29" s="17">
        <v>80</v>
      </c>
      <c r="G29" s="17"/>
      <c r="H29" s="17">
        <v>80</v>
      </c>
      <c r="I29" s="17"/>
      <c r="J29" s="17">
        <v>80</v>
      </c>
      <c r="K29" s="17"/>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4"/>
      <c r="IV29" s="4"/>
    </row>
    <row r="30" spans="1:256" s="1" customFormat="1" ht="15.75">
      <c r="A30" s="15" t="s">
        <v>708</v>
      </c>
      <c r="B30" s="15" t="s">
        <v>595</v>
      </c>
      <c r="C30" s="16" t="s">
        <v>678</v>
      </c>
      <c r="D30" s="17">
        <v>1502.69792</v>
      </c>
      <c r="E30" s="17"/>
      <c r="F30" s="17">
        <v>1502.69792</v>
      </c>
      <c r="G30" s="17"/>
      <c r="H30" s="17">
        <v>228</v>
      </c>
      <c r="I30" s="17"/>
      <c r="J30" s="17">
        <v>228</v>
      </c>
      <c r="K30" s="17"/>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4"/>
      <c r="IV30" s="4"/>
    </row>
    <row r="31" spans="1:256" s="1" customFormat="1" ht="15.75">
      <c r="A31" s="15" t="s">
        <v>708</v>
      </c>
      <c r="B31" s="15" t="s">
        <v>624</v>
      </c>
      <c r="C31" s="16" t="s">
        <v>707</v>
      </c>
      <c r="D31" s="17">
        <v>90.235</v>
      </c>
      <c r="E31" s="17"/>
      <c r="F31" s="17">
        <v>90.235</v>
      </c>
      <c r="G31" s="17"/>
      <c r="H31" s="17">
        <v>90.235</v>
      </c>
      <c r="I31" s="17"/>
      <c r="J31" s="17">
        <v>90.235</v>
      </c>
      <c r="K31" s="17"/>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4"/>
      <c r="IV31" s="4"/>
    </row>
    <row r="32" spans="1:256" s="2" customFormat="1" ht="15.75">
      <c r="A32" s="15" t="s">
        <v>710</v>
      </c>
      <c r="B32" s="15"/>
      <c r="C32" s="16" t="s">
        <v>711</v>
      </c>
      <c r="D32" s="17">
        <v>52843.338199000005</v>
      </c>
      <c r="E32" s="17">
        <v>43794.113183</v>
      </c>
      <c r="F32" s="17">
        <v>9049.225016</v>
      </c>
      <c r="G32" s="17"/>
      <c r="H32" s="17">
        <v>51070.058199</v>
      </c>
      <c r="I32" s="17">
        <v>43794.113183</v>
      </c>
      <c r="J32" s="17">
        <v>7275.945016</v>
      </c>
      <c r="K32" s="17"/>
      <c r="L32" s="3"/>
      <c r="M32" s="4"/>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4"/>
      <c r="IV32" s="4"/>
    </row>
    <row r="33" spans="1:256" s="1" customFormat="1" ht="15.75">
      <c r="A33" s="18" t="s">
        <v>710</v>
      </c>
      <c r="B33" s="18" t="s">
        <v>593</v>
      </c>
      <c r="C33" s="19" t="s">
        <v>592</v>
      </c>
      <c r="D33" s="17">
        <v>44050.939646</v>
      </c>
      <c r="E33" s="17">
        <v>39868.941342</v>
      </c>
      <c r="F33" s="17">
        <v>4801.245304</v>
      </c>
      <c r="G33" s="17"/>
      <c r="H33" s="17">
        <v>44660.186646</v>
      </c>
      <c r="I33" s="17">
        <v>39868.941342</v>
      </c>
      <c r="J33" s="17">
        <v>4791.245304</v>
      </c>
      <c r="K33" s="17"/>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4"/>
      <c r="IV33" s="4"/>
    </row>
    <row r="34" spans="1:256" s="1" customFormat="1" ht="15.75">
      <c r="A34" s="15" t="s">
        <v>710</v>
      </c>
      <c r="B34" s="15" t="s">
        <v>595</v>
      </c>
      <c r="C34" s="16" t="s">
        <v>620</v>
      </c>
      <c r="D34" s="17">
        <v>8112.051553</v>
      </c>
      <c r="E34" s="17">
        <v>3925.171841</v>
      </c>
      <c r="F34" s="17">
        <v>4247.979712</v>
      </c>
      <c r="G34" s="17"/>
      <c r="H34" s="17">
        <v>6409.871553</v>
      </c>
      <c r="I34" s="17">
        <v>3925.171841</v>
      </c>
      <c r="J34" s="17">
        <v>2484.699712</v>
      </c>
      <c r="K34" s="17"/>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4"/>
      <c r="IV34" s="4"/>
    </row>
    <row r="35" spans="1:256" s="2" customFormat="1" ht="15.75">
      <c r="A35" s="15" t="s">
        <v>712</v>
      </c>
      <c r="B35" s="15"/>
      <c r="C35" s="16" t="s">
        <v>713</v>
      </c>
      <c r="D35" s="17">
        <v>2075.9</v>
      </c>
      <c r="E35" s="17">
        <v>0</v>
      </c>
      <c r="F35" s="17">
        <v>2075.9</v>
      </c>
      <c r="G35" s="17"/>
      <c r="H35" s="17">
        <v>75.9</v>
      </c>
      <c r="I35" s="17">
        <v>0</v>
      </c>
      <c r="J35" s="17">
        <v>75.9</v>
      </c>
      <c r="K35" s="17"/>
      <c r="L35" s="3"/>
      <c r="M35" s="4"/>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4"/>
      <c r="IV35" s="4"/>
    </row>
    <row r="36" spans="1:256" s="3" customFormat="1" ht="15.75">
      <c r="A36" s="15" t="s">
        <v>712</v>
      </c>
      <c r="B36" s="15" t="s">
        <v>593</v>
      </c>
      <c r="C36" s="16" t="s">
        <v>714</v>
      </c>
      <c r="D36" s="17">
        <v>2075.9</v>
      </c>
      <c r="E36" s="17"/>
      <c r="F36" s="17">
        <v>2075.9</v>
      </c>
      <c r="G36" s="17"/>
      <c r="H36" s="17">
        <v>75.9</v>
      </c>
      <c r="I36" s="17"/>
      <c r="J36" s="17">
        <v>75.9</v>
      </c>
      <c r="K36" s="17"/>
      <c r="IU36" s="4"/>
      <c r="IV36" s="4"/>
    </row>
    <row r="37" spans="1:256" s="2" customFormat="1" ht="15.75">
      <c r="A37" s="15" t="s">
        <v>715</v>
      </c>
      <c r="B37" s="15"/>
      <c r="C37" s="16" t="s">
        <v>685</v>
      </c>
      <c r="D37" s="17">
        <v>1330</v>
      </c>
      <c r="E37" s="17">
        <v>0</v>
      </c>
      <c r="F37" s="17">
        <v>1330</v>
      </c>
      <c r="G37" s="17"/>
      <c r="H37" s="17">
        <v>1330</v>
      </c>
      <c r="I37" s="17">
        <v>0</v>
      </c>
      <c r="J37" s="17">
        <v>1330</v>
      </c>
      <c r="K37" s="17"/>
      <c r="L37" s="3"/>
      <c r="M37" s="4"/>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4"/>
      <c r="IV37" s="4"/>
    </row>
    <row r="38" spans="1:256" s="3" customFormat="1" ht="15.75">
      <c r="A38" s="15" t="s">
        <v>715</v>
      </c>
      <c r="B38" s="15" t="s">
        <v>593</v>
      </c>
      <c r="C38" s="16" t="s">
        <v>686</v>
      </c>
      <c r="D38" s="17">
        <v>30</v>
      </c>
      <c r="E38" s="17"/>
      <c r="F38" s="17">
        <v>30</v>
      </c>
      <c r="G38" s="17"/>
      <c r="H38" s="17">
        <v>30</v>
      </c>
      <c r="I38" s="17"/>
      <c r="J38" s="17">
        <v>30</v>
      </c>
      <c r="K38" s="17"/>
      <c r="IU38" s="4"/>
      <c r="IV38" s="4"/>
    </row>
    <row r="39" spans="1:256" s="3" customFormat="1" ht="15.75">
      <c r="A39" s="15" t="s">
        <v>715</v>
      </c>
      <c r="B39" s="15" t="s">
        <v>595</v>
      </c>
      <c r="C39" s="16" t="s">
        <v>687</v>
      </c>
      <c r="D39" s="17"/>
      <c r="E39" s="17"/>
      <c r="F39" s="17">
        <v>1000</v>
      </c>
      <c r="G39" s="17"/>
      <c r="H39" s="17">
        <v>1000</v>
      </c>
      <c r="I39" s="17"/>
      <c r="J39" s="17">
        <v>1000</v>
      </c>
      <c r="K39" s="17"/>
      <c r="IU39" s="4"/>
      <c r="IV39" s="4"/>
    </row>
    <row r="40" spans="1:256" s="3" customFormat="1" ht="15.75">
      <c r="A40" s="15" t="s">
        <v>715</v>
      </c>
      <c r="B40" s="15" t="s">
        <v>617</v>
      </c>
      <c r="C40" s="16" t="s">
        <v>688</v>
      </c>
      <c r="D40" s="17"/>
      <c r="E40" s="17"/>
      <c r="F40" s="17">
        <v>300</v>
      </c>
      <c r="G40" s="17"/>
      <c r="H40" s="17">
        <v>300</v>
      </c>
      <c r="I40" s="17"/>
      <c r="J40" s="17">
        <v>300</v>
      </c>
      <c r="K40" s="17"/>
      <c r="IU40" s="4"/>
      <c r="IV40" s="4"/>
    </row>
    <row r="41" spans="1:256" s="2" customFormat="1" ht="15.75">
      <c r="A41" s="15" t="s">
        <v>716</v>
      </c>
      <c r="B41" s="15"/>
      <c r="C41" s="16" t="s">
        <v>658</v>
      </c>
      <c r="D41" s="17">
        <v>16867.01874</v>
      </c>
      <c r="E41" s="17">
        <v>9065.153921000001</v>
      </c>
      <c r="F41" s="17">
        <v>7801.864819</v>
      </c>
      <c r="G41" s="17"/>
      <c r="H41" s="17">
        <v>16867.01874</v>
      </c>
      <c r="I41" s="17">
        <v>9065.153921000001</v>
      </c>
      <c r="J41" s="17">
        <v>7801.864819</v>
      </c>
      <c r="K41" s="17"/>
      <c r="L41" s="3"/>
      <c r="M41" s="4"/>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4"/>
      <c r="IV41" s="4"/>
    </row>
    <row r="42" spans="1:256" s="3" customFormat="1" ht="15.75">
      <c r="A42" s="15" t="s">
        <v>716</v>
      </c>
      <c r="B42" s="15" t="s">
        <v>593</v>
      </c>
      <c r="C42" s="16" t="s">
        <v>717</v>
      </c>
      <c r="D42" s="17">
        <v>10076.343492</v>
      </c>
      <c r="E42" s="17">
        <v>4876.092713</v>
      </c>
      <c r="F42" s="17">
        <v>5200.250779</v>
      </c>
      <c r="G42" s="17"/>
      <c r="H42" s="17">
        <v>10076.343492</v>
      </c>
      <c r="I42" s="17">
        <v>4876.092713</v>
      </c>
      <c r="J42" s="17">
        <v>5200.250779</v>
      </c>
      <c r="K42" s="17"/>
      <c r="IU42" s="4"/>
      <c r="IV42" s="4"/>
    </row>
    <row r="43" spans="1:256" s="3" customFormat="1" ht="15.75">
      <c r="A43" s="15" t="s">
        <v>716</v>
      </c>
      <c r="B43" s="15" t="s">
        <v>595</v>
      </c>
      <c r="C43" s="16" t="s">
        <v>664</v>
      </c>
      <c r="D43" s="17">
        <v>569.75</v>
      </c>
      <c r="E43" s="17"/>
      <c r="F43" s="17">
        <v>569.75</v>
      </c>
      <c r="G43" s="17"/>
      <c r="H43" s="17">
        <v>569.75</v>
      </c>
      <c r="I43" s="17"/>
      <c r="J43" s="17">
        <v>569.75</v>
      </c>
      <c r="K43" s="17"/>
      <c r="IU43" s="4"/>
      <c r="IV43" s="4"/>
    </row>
    <row r="44" spans="1:256" s="3" customFormat="1" ht="15.75">
      <c r="A44" s="15" t="s">
        <v>716</v>
      </c>
      <c r="B44" s="15" t="s">
        <v>597</v>
      </c>
      <c r="C44" s="16" t="s">
        <v>666</v>
      </c>
      <c r="D44" s="17">
        <v>70.8</v>
      </c>
      <c r="E44" s="17"/>
      <c r="F44" s="17">
        <v>70.8</v>
      </c>
      <c r="G44" s="17"/>
      <c r="H44" s="17">
        <v>70.8</v>
      </c>
      <c r="I44" s="17"/>
      <c r="J44" s="17">
        <v>70.8</v>
      </c>
      <c r="K44" s="17"/>
      <c r="IU44" s="4"/>
      <c r="IV44" s="4"/>
    </row>
    <row r="45" spans="1:256" s="3" customFormat="1" ht="15.75">
      <c r="A45" s="15" t="s">
        <v>716</v>
      </c>
      <c r="B45" s="15" t="s">
        <v>626</v>
      </c>
      <c r="C45" s="16" t="s">
        <v>718</v>
      </c>
      <c r="D45" s="17">
        <v>3600.772888</v>
      </c>
      <c r="E45" s="17">
        <v>3396.961208</v>
      </c>
      <c r="F45" s="17">
        <v>203.81168</v>
      </c>
      <c r="G45" s="17"/>
      <c r="H45" s="17">
        <v>3600.772888</v>
      </c>
      <c r="I45" s="17">
        <v>3396.961208</v>
      </c>
      <c r="J45" s="17">
        <v>203.81168</v>
      </c>
      <c r="K45" s="17"/>
      <c r="IU45" s="4"/>
      <c r="IV45" s="4"/>
    </row>
    <row r="46" spans="1:256" s="3" customFormat="1" ht="15.75">
      <c r="A46" s="15" t="s">
        <v>716</v>
      </c>
      <c r="B46" s="15" t="s">
        <v>617</v>
      </c>
      <c r="C46" s="16" t="s">
        <v>719</v>
      </c>
      <c r="D46" s="17">
        <v>2549.35236</v>
      </c>
      <c r="E46" s="17">
        <v>792.1</v>
      </c>
      <c r="F46" s="17">
        <v>1757.25236</v>
      </c>
      <c r="G46" s="17"/>
      <c r="H46" s="17">
        <v>2549.35236</v>
      </c>
      <c r="I46" s="17">
        <v>792.1</v>
      </c>
      <c r="J46" s="17">
        <v>1757.25236</v>
      </c>
      <c r="K46" s="17"/>
      <c r="IU46" s="4"/>
      <c r="IV46" s="4"/>
    </row>
    <row r="47" spans="1:256" s="2" customFormat="1" ht="15.75">
      <c r="A47" s="15" t="s">
        <v>720</v>
      </c>
      <c r="B47" s="15"/>
      <c r="C47" s="16" t="s">
        <v>690</v>
      </c>
      <c r="D47" s="17">
        <v>17616.4253</v>
      </c>
      <c r="E47" s="17">
        <v>0</v>
      </c>
      <c r="F47" s="17">
        <v>17616.4253</v>
      </c>
      <c r="G47" s="17"/>
      <c r="H47" s="17">
        <v>10814.4253</v>
      </c>
      <c r="I47" s="17">
        <v>0</v>
      </c>
      <c r="J47" s="17">
        <v>10814.4253</v>
      </c>
      <c r="K47" s="17"/>
      <c r="L47" s="3"/>
      <c r="M47" s="4"/>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4"/>
      <c r="IV47" s="4"/>
    </row>
    <row r="48" spans="1:256" s="3" customFormat="1" ht="15.75">
      <c r="A48" s="15" t="s">
        <v>720</v>
      </c>
      <c r="B48" s="15" t="s">
        <v>595</v>
      </c>
      <c r="C48" s="16" t="s">
        <v>691</v>
      </c>
      <c r="D48" s="17">
        <v>16541.4253</v>
      </c>
      <c r="E48" s="17"/>
      <c r="F48" s="17">
        <v>16541.4253</v>
      </c>
      <c r="G48" s="17"/>
      <c r="H48" s="17">
        <v>9739.4253</v>
      </c>
      <c r="I48" s="17"/>
      <c r="J48" s="17">
        <v>9739.4253</v>
      </c>
      <c r="K48" s="17"/>
      <c r="IU48" s="4"/>
      <c r="IV48" s="4"/>
    </row>
    <row r="49" spans="1:256" s="3" customFormat="1" ht="15.75">
      <c r="A49" s="15" t="s">
        <v>720</v>
      </c>
      <c r="B49" s="15" t="s">
        <v>624</v>
      </c>
      <c r="C49" s="16" t="s">
        <v>692</v>
      </c>
      <c r="D49" s="17">
        <v>1075</v>
      </c>
      <c r="E49" s="17"/>
      <c r="F49" s="17">
        <v>1075</v>
      </c>
      <c r="G49" s="17"/>
      <c r="H49" s="17">
        <v>1075</v>
      </c>
      <c r="I49" s="17"/>
      <c r="J49" s="17">
        <v>1075</v>
      </c>
      <c r="K49" s="17"/>
      <c r="IU49" s="4"/>
      <c r="IV49" s="4"/>
    </row>
    <row r="50" spans="1:256" s="2" customFormat="1" ht="15.75">
      <c r="A50" s="15" t="s">
        <v>721</v>
      </c>
      <c r="B50" s="15"/>
      <c r="C50" s="16" t="s">
        <v>669</v>
      </c>
      <c r="D50" s="17">
        <v>3685</v>
      </c>
      <c r="E50" s="17">
        <v>0</v>
      </c>
      <c r="F50" s="17">
        <v>3685</v>
      </c>
      <c r="G50" s="17"/>
      <c r="H50" s="17">
        <v>3685</v>
      </c>
      <c r="I50" s="17">
        <v>0</v>
      </c>
      <c r="J50" s="17">
        <v>3685</v>
      </c>
      <c r="K50" s="17"/>
      <c r="L50" s="3"/>
      <c r="M50" s="4"/>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4"/>
      <c r="IV50" s="4"/>
    </row>
    <row r="51" spans="1:256" s="3" customFormat="1" ht="15.75">
      <c r="A51" s="15" t="s">
        <v>721</v>
      </c>
      <c r="B51" s="15" t="s">
        <v>593</v>
      </c>
      <c r="C51" s="16" t="s">
        <v>670</v>
      </c>
      <c r="D51" s="17"/>
      <c r="E51" s="17"/>
      <c r="F51" s="17">
        <v>3610</v>
      </c>
      <c r="G51" s="17"/>
      <c r="H51" s="17">
        <v>3610</v>
      </c>
      <c r="I51" s="17"/>
      <c r="J51" s="17">
        <v>3610</v>
      </c>
      <c r="K51" s="17"/>
      <c r="IU51" s="4"/>
      <c r="IV51" s="4"/>
    </row>
    <row r="52" spans="1:256" s="3" customFormat="1" ht="15.75">
      <c r="A52" s="15" t="s">
        <v>721</v>
      </c>
      <c r="B52" s="15" t="s">
        <v>595</v>
      </c>
      <c r="C52" s="16" t="s">
        <v>671</v>
      </c>
      <c r="D52" s="17"/>
      <c r="E52" s="17"/>
      <c r="F52" s="17">
        <v>74</v>
      </c>
      <c r="G52" s="17"/>
      <c r="H52" s="17">
        <v>74</v>
      </c>
      <c r="I52" s="17"/>
      <c r="J52" s="17">
        <v>74</v>
      </c>
      <c r="K52" s="17"/>
      <c r="IU52" s="4"/>
      <c r="IV52" s="4"/>
    </row>
    <row r="53" spans="1:256" s="3" customFormat="1" ht="15.75">
      <c r="A53" s="15" t="s">
        <v>721</v>
      </c>
      <c r="B53" s="15" t="s">
        <v>597</v>
      </c>
      <c r="C53" s="16" t="s">
        <v>672</v>
      </c>
      <c r="D53" s="17"/>
      <c r="E53" s="17"/>
      <c r="F53" s="17">
        <v>1</v>
      </c>
      <c r="G53" s="17"/>
      <c r="H53" s="17">
        <v>1</v>
      </c>
      <c r="I53" s="17"/>
      <c r="J53" s="17">
        <v>1</v>
      </c>
      <c r="K53" s="17"/>
      <c r="IU53" s="4"/>
      <c r="IV53" s="4"/>
    </row>
    <row r="54" spans="1:256" s="2" customFormat="1" ht="15.75">
      <c r="A54" s="15" t="s">
        <v>722</v>
      </c>
      <c r="B54" s="15"/>
      <c r="C54" s="16" t="s">
        <v>127</v>
      </c>
      <c r="D54" s="17">
        <v>1752</v>
      </c>
      <c r="E54" s="17"/>
      <c r="F54" s="17">
        <v>1752</v>
      </c>
      <c r="G54" s="17"/>
      <c r="H54" s="17">
        <v>1752</v>
      </c>
      <c r="I54" s="17">
        <v>0</v>
      </c>
      <c r="J54" s="17">
        <v>1752</v>
      </c>
      <c r="K54" s="17"/>
      <c r="L54" s="3"/>
      <c r="M54" s="4"/>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4"/>
      <c r="IV54" s="4"/>
    </row>
    <row r="55" spans="1:256" s="3" customFormat="1" ht="15.75">
      <c r="A55" s="15" t="s">
        <v>722</v>
      </c>
      <c r="B55" s="15" t="s">
        <v>593</v>
      </c>
      <c r="C55" s="16" t="s">
        <v>723</v>
      </c>
      <c r="D55" s="17"/>
      <c r="E55" s="17"/>
      <c r="F55" s="17">
        <v>1260</v>
      </c>
      <c r="G55" s="17"/>
      <c r="H55" s="17">
        <v>1260</v>
      </c>
      <c r="I55" s="17"/>
      <c r="J55" s="17">
        <v>1260</v>
      </c>
      <c r="K55" s="17"/>
      <c r="IU55" s="4"/>
      <c r="IV55" s="4"/>
    </row>
    <row r="56" spans="1:256" s="3" customFormat="1" ht="15.75">
      <c r="A56" s="15" t="s">
        <v>722</v>
      </c>
      <c r="B56" s="15" t="s">
        <v>595</v>
      </c>
      <c r="C56" s="16" t="s">
        <v>724</v>
      </c>
      <c r="D56" s="17"/>
      <c r="E56" s="17"/>
      <c r="F56" s="17">
        <v>492</v>
      </c>
      <c r="G56" s="17"/>
      <c r="H56" s="17">
        <v>492</v>
      </c>
      <c r="I56" s="17"/>
      <c r="J56" s="17">
        <v>492</v>
      </c>
      <c r="K56" s="17"/>
      <c r="IU56" s="4"/>
      <c r="IV56" s="4"/>
    </row>
    <row r="57" spans="1:256" s="2" customFormat="1" ht="15.75">
      <c r="A57" s="15" t="s">
        <v>725</v>
      </c>
      <c r="B57" s="15"/>
      <c r="C57" s="16" t="s">
        <v>726</v>
      </c>
      <c r="D57" s="17">
        <v>1900</v>
      </c>
      <c r="E57" s="17"/>
      <c r="F57" s="17">
        <v>1900</v>
      </c>
      <c r="G57" s="17"/>
      <c r="H57" s="17">
        <v>1900</v>
      </c>
      <c r="I57" s="17">
        <v>0</v>
      </c>
      <c r="J57" s="17">
        <v>1900</v>
      </c>
      <c r="K57" s="17"/>
      <c r="L57" s="3"/>
      <c r="M57" s="4"/>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4"/>
      <c r="IV57" s="4"/>
    </row>
    <row r="58" spans="1:256" s="3" customFormat="1" ht="15.75">
      <c r="A58" s="15" t="s">
        <v>725</v>
      </c>
      <c r="B58" s="15" t="s">
        <v>593</v>
      </c>
      <c r="C58" s="16" t="s">
        <v>727</v>
      </c>
      <c r="D58" s="17"/>
      <c r="E58" s="17"/>
      <c r="F58" s="17">
        <v>1900</v>
      </c>
      <c r="G58" s="17"/>
      <c r="H58" s="17">
        <v>1900</v>
      </c>
      <c r="I58" s="17"/>
      <c r="J58" s="17">
        <v>1900</v>
      </c>
      <c r="K58" s="17"/>
      <c r="IU58" s="4"/>
      <c r="IV58" s="4"/>
    </row>
    <row r="59" spans="1:256" s="2" customFormat="1" ht="15.75">
      <c r="A59" s="15" t="s">
        <v>728</v>
      </c>
      <c r="B59" s="15"/>
      <c r="C59" s="16" t="s">
        <v>694</v>
      </c>
      <c r="D59" s="17">
        <v>11263.523</v>
      </c>
      <c r="E59" s="17"/>
      <c r="F59" s="17">
        <v>11263.523</v>
      </c>
      <c r="G59" s="17"/>
      <c r="H59" s="17">
        <v>11066.583</v>
      </c>
      <c r="I59" s="17">
        <v>0</v>
      </c>
      <c r="J59" s="17">
        <v>11066.583</v>
      </c>
      <c r="K59" s="17"/>
      <c r="L59" s="3"/>
      <c r="M59" s="4"/>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4"/>
      <c r="IV59" s="4"/>
    </row>
    <row r="60" spans="1:256" s="3" customFormat="1" ht="15.75">
      <c r="A60" s="15" t="s">
        <v>728</v>
      </c>
      <c r="B60" s="15" t="s">
        <v>617</v>
      </c>
      <c r="C60" s="16" t="s">
        <v>694</v>
      </c>
      <c r="D60" s="17">
        <v>11263.523</v>
      </c>
      <c r="E60" s="17"/>
      <c r="F60" s="17">
        <v>11263.523</v>
      </c>
      <c r="G60" s="17"/>
      <c r="H60" s="17">
        <v>11066.583</v>
      </c>
      <c r="I60" s="17"/>
      <c r="J60" s="17">
        <v>11066.583</v>
      </c>
      <c r="K60" s="17"/>
      <c r="IU60" s="4"/>
      <c r="IV60" s="4"/>
    </row>
    <row r="61" spans="1:256" s="1" customFormat="1" ht="15.7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4"/>
      <c r="IV61" s="4"/>
    </row>
    <row r="62" spans="1:256" s="1" customFormat="1" ht="15.75">
      <c r="A62" s="3"/>
      <c r="B62" s="3"/>
      <c r="C62" s="3"/>
      <c r="D62" s="3"/>
      <c r="E62" s="3"/>
      <c r="F62" s="3"/>
      <c r="G62" s="3"/>
      <c r="H62" s="3"/>
      <c r="I62" s="3"/>
      <c r="J62" s="3"/>
      <c r="K62" s="30">
        <v>33171.698075</v>
      </c>
      <c r="L62" s="3"/>
      <c r="M62" s="3">
        <v>-13.08112500000425</v>
      </c>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4"/>
      <c r="IV62" s="4"/>
    </row>
    <row r="63" spans="1:256" s="1" customFormat="1" ht="15.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4"/>
      <c r="IV63" s="4"/>
    </row>
    <row r="64" spans="1:256" s="1" customFormat="1" ht="15.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4"/>
      <c r="IV64" s="4"/>
    </row>
    <row r="65" spans="1:256" s="1" customFormat="1" ht="15.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4"/>
      <c r="IV65" s="4"/>
    </row>
    <row r="66" spans="1:256" s="1" customFormat="1" ht="15.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4"/>
      <c r="IV66" s="4"/>
    </row>
    <row r="67" spans="1:256" s="1" customFormat="1" ht="15.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4"/>
      <c r="IV67" s="4"/>
    </row>
    <row r="68" spans="1:256" s="1" customFormat="1" ht="15.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4"/>
      <c r="IV68" s="4"/>
    </row>
    <row r="69" spans="1:256" s="1" customFormat="1" ht="15.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4"/>
      <c r="IV69" s="4"/>
    </row>
    <row r="70" spans="1:256" s="1" customFormat="1" ht="15.7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4"/>
      <c r="IV70" s="4"/>
    </row>
    <row r="71" spans="1:256" s="1" customFormat="1" ht="15.7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4"/>
      <c r="IV71" s="4"/>
    </row>
    <row r="72" spans="1:256" s="1" customFormat="1" ht="15.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4"/>
      <c r="IV72" s="4"/>
    </row>
    <row r="73" spans="1:256" s="1" customFormat="1" ht="15.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4"/>
      <c r="IV73" s="4"/>
    </row>
    <row r="74" spans="1:256" s="1" customFormat="1" ht="15.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4"/>
      <c r="IV74" s="4"/>
    </row>
    <row r="75" spans="1:256" s="1" customFormat="1" ht="15.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4"/>
      <c r="IV75" s="4"/>
    </row>
    <row r="76" spans="1:256" s="1" customFormat="1" ht="15.7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4"/>
      <c r="IV76" s="4"/>
    </row>
    <row r="77" spans="1:256" s="1" customFormat="1" ht="15.7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4"/>
      <c r="IV77" s="4"/>
    </row>
    <row r="78" spans="1:256" s="1" customFormat="1" ht="15.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4"/>
      <c r="IV78" s="4"/>
    </row>
    <row r="79" spans="1:256" s="1" customFormat="1" ht="15.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4"/>
      <c r="IV79" s="4"/>
    </row>
    <row r="80" spans="1:256" s="1" customFormat="1" ht="15.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4"/>
      <c r="IV80" s="4"/>
    </row>
    <row r="81" spans="1:256" s="1" customFormat="1" ht="15.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4"/>
      <c r="IV81" s="4"/>
    </row>
    <row r="82" spans="1:256" s="1" customFormat="1" ht="15.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4"/>
      <c r="IV82" s="4"/>
    </row>
    <row r="83" spans="1:256" s="1" customFormat="1" ht="15.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4"/>
      <c r="IV83" s="4"/>
    </row>
    <row r="84" spans="1:256" s="1" customFormat="1" ht="15.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4"/>
      <c r="IV84" s="4"/>
    </row>
  </sheetData>
  <sheetProtection/>
  <mergeCells count="4">
    <mergeCell ref="A2:K2"/>
    <mergeCell ref="A4:C4"/>
    <mergeCell ref="D4:G4"/>
    <mergeCell ref="H4:K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52"/>
  <sheetViews>
    <sheetView workbookViewId="0" topLeftCell="A1">
      <pane xSplit="1" ySplit="5" topLeftCell="B6" activePane="bottomRight" state="frozen"/>
      <selection pane="bottomRight" activeCell="A1" sqref="A1:IV65536"/>
    </sheetView>
  </sheetViews>
  <sheetFormatPr defaultColWidth="9.00390625" defaultRowHeight="14.25"/>
  <cols>
    <col min="1" max="1" width="36.125" style="668" customWidth="1"/>
    <col min="2" max="2" width="12.875" style="669" customWidth="1"/>
    <col min="3" max="3" width="10.375" style="669" customWidth="1"/>
    <col min="4" max="4" width="9.50390625" style="668" customWidth="1"/>
    <col min="5" max="5" width="9.75390625" style="670" bestFit="1" customWidth="1"/>
    <col min="6" max="7" width="11.375" style="670" customWidth="1"/>
    <col min="8" max="8" width="11.875" style="671" customWidth="1"/>
    <col min="9" max="9" width="11.00390625" style="672" customWidth="1"/>
    <col min="10" max="10" width="13.125" style="673" customWidth="1"/>
    <col min="11" max="16384" width="9.00390625" style="668" customWidth="1"/>
  </cols>
  <sheetData>
    <row r="1" spans="1:10" s="663" customFormat="1" ht="35.25" customHeight="1">
      <c r="A1" s="674" t="s">
        <v>0</v>
      </c>
      <c r="B1" s="675"/>
      <c r="C1" s="675"/>
      <c r="E1" s="715"/>
      <c r="F1" s="715"/>
      <c r="G1" s="715"/>
      <c r="H1" s="716"/>
      <c r="I1" s="675"/>
      <c r="J1" s="728"/>
    </row>
    <row r="2" spans="1:10" s="663" customFormat="1" ht="35.25" customHeight="1">
      <c r="A2" s="676" t="s">
        <v>1</v>
      </c>
      <c r="B2" s="676"/>
      <c r="C2" s="676"/>
      <c r="D2" s="676"/>
      <c r="E2" s="676"/>
      <c r="F2" s="676"/>
      <c r="G2" s="676"/>
      <c r="H2" s="676"/>
      <c r="I2" s="676"/>
      <c r="J2" s="729"/>
    </row>
    <row r="3" spans="1:10" s="664" customFormat="1" ht="35.25" customHeight="1">
      <c r="A3" s="677" t="s">
        <v>2</v>
      </c>
      <c r="B3" s="678"/>
      <c r="C3" s="678"/>
      <c r="D3" s="678"/>
      <c r="E3" s="678"/>
      <c r="F3" s="678"/>
      <c r="G3" s="678"/>
      <c r="H3" s="678"/>
      <c r="I3" s="730" t="s">
        <v>3</v>
      </c>
      <c r="J3" s="731"/>
    </row>
    <row r="4" spans="1:10" s="665" customFormat="1" ht="35.25" customHeight="1">
      <c r="A4" s="679" t="s">
        <v>4</v>
      </c>
      <c r="B4" s="679" t="s">
        <v>5</v>
      </c>
      <c r="C4" s="679" t="s">
        <v>6</v>
      </c>
      <c r="D4" s="680" t="s">
        <v>7</v>
      </c>
      <c r="E4" s="717" t="s">
        <v>8</v>
      </c>
      <c r="F4" s="717"/>
      <c r="G4" s="717"/>
      <c r="H4" s="717"/>
      <c r="I4" s="732" t="s">
        <v>9</v>
      </c>
      <c r="J4" s="733"/>
    </row>
    <row r="5" spans="1:10" s="665" customFormat="1" ht="35.25" customHeight="1">
      <c r="A5" s="679"/>
      <c r="B5" s="679"/>
      <c r="C5" s="679"/>
      <c r="D5" s="681"/>
      <c r="E5" s="718" t="s">
        <v>10</v>
      </c>
      <c r="F5" s="718" t="s">
        <v>11</v>
      </c>
      <c r="G5" s="718" t="s">
        <v>12</v>
      </c>
      <c r="H5" s="719" t="s">
        <v>13</v>
      </c>
      <c r="I5" s="734" t="s">
        <v>10</v>
      </c>
      <c r="J5" s="735" t="s">
        <v>13</v>
      </c>
    </row>
    <row r="6" spans="1:10" s="666" customFormat="1" ht="35.25" customHeight="1">
      <c r="A6" s="682" t="s">
        <v>14</v>
      </c>
      <c r="B6" s="298">
        <f>B7+B23</f>
        <v>82331</v>
      </c>
      <c r="C6" s="298">
        <f>C7+C23</f>
        <v>35865.3</v>
      </c>
      <c r="D6" s="298">
        <f>D7+D23</f>
        <v>43329</v>
      </c>
      <c r="E6" s="720">
        <f>E7+E23</f>
        <v>36196</v>
      </c>
      <c r="F6" s="721">
        <f>E6/B6*100</f>
        <v>43.96399897972817</v>
      </c>
      <c r="G6" s="721">
        <f>E6/C6*100</f>
        <v>100.92206115660541</v>
      </c>
      <c r="H6" s="722">
        <f>(E6-D6)/D6*100</f>
        <v>-16.462415472316465</v>
      </c>
      <c r="I6" s="298">
        <f>I7+I23</f>
        <v>68381.1</v>
      </c>
      <c r="J6" s="736">
        <f>(I6-E6)/E6*100</f>
        <v>88.91894131948284</v>
      </c>
    </row>
    <row r="7" spans="1:10" s="666" customFormat="1" ht="35.25" customHeight="1">
      <c r="A7" s="682" t="s">
        <v>15</v>
      </c>
      <c r="B7" s="298">
        <f>SUM(B8:B22)</f>
        <v>17931</v>
      </c>
      <c r="C7" s="298">
        <f>SUM(C8:C22)</f>
        <v>17904.3</v>
      </c>
      <c r="D7" s="298">
        <f aca="true" t="shared" si="0" ref="D7:I7">SUM(D8:D22)</f>
        <v>17846</v>
      </c>
      <c r="E7" s="723">
        <f t="shared" si="0"/>
        <v>18816</v>
      </c>
      <c r="F7" s="724">
        <f>E7/B7*100</f>
        <v>104.93558641458927</v>
      </c>
      <c r="G7" s="724">
        <f>E7/C7*100</f>
        <v>105.09207285400714</v>
      </c>
      <c r="H7" s="725">
        <f>(E7-D7)/D7*100</f>
        <v>5.435391684411073</v>
      </c>
      <c r="I7" s="737">
        <f t="shared" si="0"/>
        <v>19091.1</v>
      </c>
      <c r="J7" s="738">
        <f>(I7-E7)/E7*100</f>
        <v>1.4620535714285636</v>
      </c>
    </row>
    <row r="8" spans="1:10" s="667" customFormat="1" ht="35.25" customHeight="1">
      <c r="A8" s="683" t="s">
        <v>16</v>
      </c>
      <c r="B8" s="684">
        <v>7457</v>
      </c>
      <c r="C8" s="685">
        <v>8272</v>
      </c>
      <c r="D8" s="686">
        <v>6307</v>
      </c>
      <c r="E8" s="589">
        <v>8330</v>
      </c>
      <c r="F8" s="721">
        <f>E8/B8*100</f>
        <v>111.70712082606946</v>
      </c>
      <c r="G8" s="721">
        <f>E8/C8*100</f>
        <v>100.70116054158606</v>
      </c>
      <c r="H8" s="722">
        <f>(E8-D8)/D8*100</f>
        <v>32.075471698113205</v>
      </c>
      <c r="I8" s="283">
        <v>8256</v>
      </c>
      <c r="J8" s="736">
        <f>(I8-E8)/E8*100</f>
        <v>-0.8883553421368546</v>
      </c>
    </row>
    <row r="9" spans="1:11" s="667" customFormat="1" ht="35.25" customHeight="1">
      <c r="A9" s="596" t="s">
        <v>17</v>
      </c>
      <c r="B9" s="283">
        <v>1200</v>
      </c>
      <c r="C9" s="288">
        <v>1310.3999999999999</v>
      </c>
      <c r="D9" s="686">
        <v>1256</v>
      </c>
      <c r="E9" s="589">
        <v>1377</v>
      </c>
      <c r="F9" s="721">
        <f>E9/B9*100</f>
        <v>114.75</v>
      </c>
      <c r="G9" s="721">
        <f>E9/C9*100</f>
        <v>105.08241758241759</v>
      </c>
      <c r="H9" s="722">
        <f>(E9-D9)/D9*100</f>
        <v>9.63375796178344</v>
      </c>
      <c r="I9" s="283">
        <v>1650</v>
      </c>
      <c r="J9" s="736">
        <f>(I9-E9)/E9*100</f>
        <v>19.825708061002178</v>
      </c>
      <c r="K9" s="739"/>
    </row>
    <row r="10" spans="1:11" s="667" customFormat="1" ht="35.25" customHeight="1">
      <c r="A10" s="596" t="s">
        <v>18</v>
      </c>
      <c r="B10" s="283">
        <v>431</v>
      </c>
      <c r="C10" s="288">
        <v>412</v>
      </c>
      <c r="D10" s="686">
        <v>501</v>
      </c>
      <c r="E10" s="589">
        <v>457</v>
      </c>
      <c r="F10" s="721">
        <f>E10/B10*100</f>
        <v>106.03248259860788</v>
      </c>
      <c r="G10" s="721">
        <f>E10/C10*100</f>
        <v>110.92233009708738</v>
      </c>
      <c r="H10" s="722">
        <f>(E10-D10)/D10*100</f>
        <v>-8.78243512974052</v>
      </c>
      <c r="I10" s="283">
        <v>436.5</v>
      </c>
      <c r="J10" s="736">
        <f>(I10-E10)/E10*100</f>
        <v>-4.485776805251642</v>
      </c>
      <c r="K10" s="739"/>
    </row>
    <row r="11" spans="1:11" s="667" customFormat="1" ht="35.25" customHeight="1">
      <c r="A11" s="687" t="s">
        <v>19</v>
      </c>
      <c r="B11" s="283"/>
      <c r="C11" s="288">
        <v>-16</v>
      </c>
      <c r="D11" s="686"/>
      <c r="E11" s="589"/>
      <c r="F11" s="721"/>
      <c r="G11" s="721"/>
      <c r="H11" s="722"/>
      <c r="I11" s="283"/>
      <c r="J11" s="736"/>
      <c r="K11" s="739"/>
    </row>
    <row r="12" spans="1:10" s="667" customFormat="1" ht="35.25" customHeight="1">
      <c r="A12" s="596" t="s">
        <v>20</v>
      </c>
      <c r="B12" s="283">
        <v>300</v>
      </c>
      <c r="C12" s="288">
        <v>741</v>
      </c>
      <c r="D12" s="686">
        <v>393</v>
      </c>
      <c r="E12" s="589">
        <v>862</v>
      </c>
      <c r="F12" s="721">
        <f aca="true" t="shared" si="1" ref="F12:F23">E12/B12*100</f>
        <v>287.33333333333337</v>
      </c>
      <c r="G12" s="721">
        <f aca="true" t="shared" si="2" ref="G12:G23">E12/C12*100</f>
        <v>116.3292847503374</v>
      </c>
      <c r="H12" s="722">
        <f aca="true" t="shared" si="3" ref="H12:H23">(E12-D12)/D12*100</f>
        <v>119.3384223918575</v>
      </c>
      <c r="I12" s="288">
        <v>836</v>
      </c>
      <c r="J12" s="736">
        <f aca="true" t="shared" si="4" ref="J12:J23">(I12-E12)/E12*100</f>
        <v>-3.0162412993039442</v>
      </c>
    </row>
    <row r="13" spans="1:10" s="667" customFormat="1" ht="35.25" customHeight="1">
      <c r="A13" s="596" t="s">
        <v>21</v>
      </c>
      <c r="B13" s="283">
        <v>1200</v>
      </c>
      <c r="C13" s="288">
        <v>1215</v>
      </c>
      <c r="D13" s="686">
        <v>1133</v>
      </c>
      <c r="E13" s="589">
        <v>1280</v>
      </c>
      <c r="F13" s="721">
        <f t="shared" si="1"/>
        <v>106.66666666666667</v>
      </c>
      <c r="G13" s="721">
        <f t="shared" si="2"/>
        <v>105.34979423868313</v>
      </c>
      <c r="H13" s="722">
        <f t="shared" si="3"/>
        <v>12.97440423654016</v>
      </c>
      <c r="I13" s="288">
        <v>1352</v>
      </c>
      <c r="J13" s="736">
        <f t="shared" si="4"/>
        <v>5.625</v>
      </c>
    </row>
    <row r="14" spans="1:10" s="667" customFormat="1" ht="35.25" customHeight="1">
      <c r="A14" s="596" t="s">
        <v>22</v>
      </c>
      <c r="B14" s="688">
        <v>650</v>
      </c>
      <c r="C14" s="288">
        <v>660</v>
      </c>
      <c r="D14" s="689">
        <v>650</v>
      </c>
      <c r="E14" s="589">
        <v>637</v>
      </c>
      <c r="F14" s="721">
        <f t="shared" si="1"/>
        <v>98</v>
      </c>
      <c r="G14" s="721">
        <f t="shared" si="2"/>
        <v>96.51515151515152</v>
      </c>
      <c r="H14" s="722">
        <f t="shared" si="3"/>
        <v>-2</v>
      </c>
      <c r="I14" s="288">
        <v>660</v>
      </c>
      <c r="J14" s="736">
        <f t="shared" si="4"/>
        <v>3.610675039246468</v>
      </c>
    </row>
    <row r="15" spans="1:10" s="667" customFormat="1" ht="35.25" customHeight="1">
      <c r="A15" s="596" t="s">
        <v>23</v>
      </c>
      <c r="B15" s="688">
        <v>420</v>
      </c>
      <c r="C15" s="288">
        <v>402</v>
      </c>
      <c r="D15" s="686">
        <v>376</v>
      </c>
      <c r="E15" s="589">
        <v>400</v>
      </c>
      <c r="F15" s="721">
        <f t="shared" si="1"/>
        <v>95.23809523809523</v>
      </c>
      <c r="G15" s="721">
        <f t="shared" si="2"/>
        <v>99.50248756218906</v>
      </c>
      <c r="H15" s="722">
        <f t="shared" si="3"/>
        <v>6.382978723404255</v>
      </c>
      <c r="I15" s="288">
        <v>405</v>
      </c>
      <c r="J15" s="736">
        <f t="shared" si="4"/>
        <v>1.25</v>
      </c>
    </row>
    <row r="16" spans="1:12" s="667" customFormat="1" ht="35.25" customHeight="1">
      <c r="A16" s="596" t="s">
        <v>24</v>
      </c>
      <c r="B16" s="688">
        <v>350</v>
      </c>
      <c r="C16" s="288">
        <v>438</v>
      </c>
      <c r="D16" s="686">
        <v>378</v>
      </c>
      <c r="E16" s="589">
        <v>412</v>
      </c>
      <c r="F16" s="721">
        <f t="shared" si="1"/>
        <v>117.71428571428571</v>
      </c>
      <c r="G16" s="721">
        <f t="shared" si="2"/>
        <v>94.06392694063926</v>
      </c>
      <c r="H16" s="722">
        <f t="shared" si="3"/>
        <v>8.994708994708994</v>
      </c>
      <c r="I16" s="288">
        <v>438</v>
      </c>
      <c r="J16" s="736">
        <f t="shared" si="4"/>
        <v>6.310679611650485</v>
      </c>
      <c r="L16" s="739"/>
    </row>
    <row r="17" spans="1:10" s="667" customFormat="1" ht="35.25" customHeight="1">
      <c r="A17" s="596" t="s">
        <v>25</v>
      </c>
      <c r="B17" s="332">
        <v>1810</v>
      </c>
      <c r="C17" s="288">
        <v>1276</v>
      </c>
      <c r="D17" s="686">
        <v>1855</v>
      </c>
      <c r="E17" s="589">
        <v>1236</v>
      </c>
      <c r="F17" s="721">
        <f t="shared" si="1"/>
        <v>68.28729281767956</v>
      </c>
      <c r="G17" s="721">
        <f t="shared" si="2"/>
        <v>96.86520376175548</v>
      </c>
      <c r="H17" s="722">
        <f t="shared" si="3"/>
        <v>-33.36927223719677</v>
      </c>
      <c r="I17" s="288">
        <v>1248</v>
      </c>
      <c r="J17" s="736">
        <f t="shared" si="4"/>
        <v>0.9708737864077669</v>
      </c>
    </row>
    <row r="18" spans="1:10" s="667" customFormat="1" ht="35.25" customHeight="1">
      <c r="A18" s="596" t="s">
        <v>26</v>
      </c>
      <c r="B18" s="332">
        <v>750</v>
      </c>
      <c r="C18" s="288">
        <v>741</v>
      </c>
      <c r="D18" s="686">
        <v>743</v>
      </c>
      <c r="E18" s="589">
        <v>739</v>
      </c>
      <c r="F18" s="721">
        <f t="shared" si="1"/>
        <v>98.53333333333333</v>
      </c>
      <c r="G18" s="721">
        <f t="shared" si="2"/>
        <v>99.73009446693656</v>
      </c>
      <c r="H18" s="722">
        <f t="shared" si="3"/>
        <v>-0.5383580080753702</v>
      </c>
      <c r="I18" s="288">
        <v>741</v>
      </c>
      <c r="J18" s="736">
        <f t="shared" si="4"/>
        <v>0.2706359945872801</v>
      </c>
    </row>
    <row r="19" spans="1:10" s="667" customFormat="1" ht="35.25" customHeight="1">
      <c r="A19" s="596" t="s">
        <v>27</v>
      </c>
      <c r="B19" s="690">
        <v>1000</v>
      </c>
      <c r="C19" s="288">
        <v>6</v>
      </c>
      <c r="D19" s="308">
        <v>1991</v>
      </c>
      <c r="E19" s="589">
        <v>6</v>
      </c>
      <c r="F19" s="721">
        <f t="shared" si="1"/>
        <v>0.6</v>
      </c>
      <c r="G19" s="721">
        <f t="shared" si="2"/>
        <v>100</v>
      </c>
      <c r="H19" s="722">
        <f t="shared" si="3"/>
        <v>-99.69864389753893</v>
      </c>
      <c r="I19" s="288">
        <v>6</v>
      </c>
      <c r="J19" s="736">
        <f t="shared" si="4"/>
        <v>0</v>
      </c>
    </row>
    <row r="20" spans="1:10" s="667" customFormat="1" ht="35.25" customHeight="1">
      <c r="A20" s="596" t="s">
        <v>28</v>
      </c>
      <c r="B20" s="691">
        <v>63</v>
      </c>
      <c r="C20" s="288">
        <v>151.89999999999998</v>
      </c>
      <c r="D20" s="692">
        <v>58</v>
      </c>
      <c r="E20" s="589">
        <v>153</v>
      </c>
      <c r="F20" s="721">
        <f t="shared" si="1"/>
        <v>242.85714285714283</v>
      </c>
      <c r="G20" s="721">
        <f t="shared" si="2"/>
        <v>100.72416063199474</v>
      </c>
      <c r="H20" s="722">
        <f t="shared" si="3"/>
        <v>163.79310344827587</v>
      </c>
      <c r="I20" s="288">
        <v>152.6</v>
      </c>
      <c r="J20" s="736">
        <f t="shared" si="4"/>
        <v>-0.26143790849673576</v>
      </c>
    </row>
    <row r="21" spans="1:10" s="667" customFormat="1" ht="35.25" customHeight="1">
      <c r="A21" s="596" t="s">
        <v>29</v>
      </c>
      <c r="B21" s="332">
        <v>2300</v>
      </c>
      <c r="C21" s="288">
        <v>2295</v>
      </c>
      <c r="D21" s="691">
        <v>2205</v>
      </c>
      <c r="E21" s="589">
        <v>2932</v>
      </c>
      <c r="F21" s="721">
        <f t="shared" si="1"/>
        <v>127.47826086956522</v>
      </c>
      <c r="G21" s="721">
        <f t="shared" si="2"/>
        <v>127.75599128540304</v>
      </c>
      <c r="H21" s="722">
        <f t="shared" si="3"/>
        <v>32.97052154195011</v>
      </c>
      <c r="I21" s="288">
        <v>2910</v>
      </c>
      <c r="J21" s="736">
        <f t="shared" si="4"/>
        <v>-0.7503410641200546</v>
      </c>
    </row>
    <row r="22" spans="1:10" s="667" customFormat="1" ht="35.25" customHeight="1">
      <c r="A22" s="596" t="s">
        <v>30</v>
      </c>
      <c r="B22" s="332"/>
      <c r="C22" s="288"/>
      <c r="D22" s="691"/>
      <c r="E22" s="589">
        <v>-5</v>
      </c>
      <c r="F22" s="721"/>
      <c r="G22" s="721"/>
      <c r="H22" s="722"/>
      <c r="I22" s="288"/>
      <c r="J22" s="736"/>
    </row>
    <row r="23" spans="1:10" s="666" customFormat="1" ht="35.25" customHeight="1">
      <c r="A23" s="693" t="s">
        <v>31</v>
      </c>
      <c r="B23" s="298">
        <f>SUM(B24:B27,B33,B35,B34)</f>
        <v>64400</v>
      </c>
      <c r="C23" s="298">
        <f>SUM(C24:C27,C33,C35,C34)</f>
        <v>17961</v>
      </c>
      <c r="D23" s="298">
        <f>SUM(D24:D27,D33,D35,D34)</f>
        <v>25483</v>
      </c>
      <c r="E23" s="720">
        <f>SUM(E24:E27,E33,E35,E34)</f>
        <v>17380</v>
      </c>
      <c r="F23" s="721">
        <f>E23/B23*100</f>
        <v>26.987577639751553</v>
      </c>
      <c r="G23" s="721">
        <f>E23/C23*100</f>
        <v>96.76521351817827</v>
      </c>
      <c r="H23" s="722">
        <f>(E23-D23)/D23*100</f>
        <v>-31.79766903425813</v>
      </c>
      <c r="I23" s="298">
        <f>SUM(I24:I27,I33,I35,I34)</f>
        <v>49290</v>
      </c>
      <c r="J23" s="736">
        <f>(I23-E23)/E23*100</f>
        <v>183.6018411967779</v>
      </c>
    </row>
    <row r="24" spans="1:10" s="667" customFormat="1" ht="35.25" customHeight="1">
      <c r="A24" s="595" t="s">
        <v>32</v>
      </c>
      <c r="B24" s="694">
        <v>58797</v>
      </c>
      <c r="C24" s="695">
        <v>9689</v>
      </c>
      <c r="D24" s="696">
        <v>16210</v>
      </c>
      <c r="E24" s="599">
        <v>8954</v>
      </c>
      <c r="F24" s="721">
        <f>E24/B24*100</f>
        <v>15.228668129326325</v>
      </c>
      <c r="G24" s="721">
        <f>E24/C24*100</f>
        <v>92.41407782020849</v>
      </c>
      <c r="H24" s="722">
        <f>(E24-D24)/D24*100</f>
        <v>-44.76249228871067</v>
      </c>
      <c r="I24" s="283">
        <v>43600</v>
      </c>
      <c r="J24" s="736">
        <f>(I24-E24)/E24*100</f>
        <v>386.9332142059415</v>
      </c>
    </row>
    <row r="25" spans="1:10" s="667" customFormat="1" ht="35.25" customHeight="1">
      <c r="A25" s="683" t="s">
        <v>33</v>
      </c>
      <c r="B25" s="332">
        <v>2277</v>
      </c>
      <c r="C25" s="695">
        <v>1844</v>
      </c>
      <c r="D25" s="696">
        <v>3360</v>
      </c>
      <c r="E25" s="599">
        <v>1736</v>
      </c>
      <c r="F25" s="721">
        <f aca="true" t="shared" si="5" ref="F25:F50">E25/B25*100</f>
        <v>76.24066754501537</v>
      </c>
      <c r="G25" s="721">
        <f aca="true" t="shared" si="6" ref="G25:G50">E25/C25*100</f>
        <v>94.14316702819957</v>
      </c>
      <c r="H25" s="722">
        <f aca="true" t="shared" si="7" ref="H25:H50">(E25-D25)/D25*100</f>
        <v>-48.333333333333336</v>
      </c>
      <c r="I25" s="283">
        <v>1960</v>
      </c>
      <c r="J25" s="736">
        <f aca="true" t="shared" si="8" ref="J25:J50">(I25-E25)/E25*100</f>
        <v>12.903225806451612</v>
      </c>
    </row>
    <row r="26" spans="1:10" s="667" customFormat="1" ht="35.25" customHeight="1">
      <c r="A26" s="683" t="s">
        <v>34</v>
      </c>
      <c r="B26" s="332">
        <v>1706</v>
      </c>
      <c r="C26" s="695">
        <v>4505</v>
      </c>
      <c r="D26" s="696">
        <v>4324</v>
      </c>
      <c r="E26" s="599">
        <v>4782</v>
      </c>
      <c r="F26" s="721">
        <f t="shared" si="5"/>
        <v>280.3048065650645</v>
      </c>
      <c r="G26" s="721">
        <f t="shared" si="6"/>
        <v>106.14872364039955</v>
      </c>
      <c r="H26" s="722">
        <f t="shared" si="7"/>
        <v>10.59204440333025</v>
      </c>
      <c r="I26" s="283">
        <v>1900</v>
      </c>
      <c r="J26" s="736">
        <f t="shared" si="8"/>
        <v>-60.2676704307821</v>
      </c>
    </row>
    <row r="27" spans="1:10" s="667" customFormat="1" ht="35.25" customHeight="1">
      <c r="A27" s="683" t="s">
        <v>35</v>
      </c>
      <c r="B27" s="283">
        <f>SUM(B28:B32)</f>
        <v>1530</v>
      </c>
      <c r="C27" s="283">
        <f>SUM(C28:C32)</f>
        <v>1773</v>
      </c>
      <c r="D27" s="283">
        <f>SUM(D28:D32)</f>
        <v>1300</v>
      </c>
      <c r="E27" s="714">
        <f>SUM(E28:E32)</f>
        <v>1760</v>
      </c>
      <c r="F27" s="721">
        <f t="shared" si="5"/>
        <v>115.03267973856208</v>
      </c>
      <c r="G27" s="721">
        <f t="shared" si="6"/>
        <v>99.26677946982515</v>
      </c>
      <c r="H27" s="722">
        <f t="shared" si="7"/>
        <v>35.38461538461539</v>
      </c>
      <c r="I27" s="298">
        <f>SUM(I28:I32)</f>
        <v>1700</v>
      </c>
      <c r="J27" s="736">
        <f t="shared" si="8"/>
        <v>-3.4090909090909087</v>
      </c>
    </row>
    <row r="28" spans="1:10" s="667" customFormat="1" ht="35.25" customHeight="1">
      <c r="A28" s="683" t="s">
        <v>36</v>
      </c>
      <c r="B28" s="697">
        <v>700</v>
      </c>
      <c r="C28" s="283">
        <v>781</v>
      </c>
      <c r="D28" s="308">
        <v>683</v>
      </c>
      <c r="E28" s="599">
        <v>806</v>
      </c>
      <c r="F28" s="721">
        <f t="shared" si="5"/>
        <v>115.14285714285715</v>
      </c>
      <c r="G28" s="721">
        <f t="shared" si="6"/>
        <v>103.20102432778488</v>
      </c>
      <c r="H28" s="722">
        <f t="shared" si="7"/>
        <v>18.00878477306003</v>
      </c>
      <c r="I28" s="283">
        <v>800</v>
      </c>
      <c r="J28" s="736">
        <f t="shared" si="8"/>
        <v>-0.7444168734491315</v>
      </c>
    </row>
    <row r="29" spans="1:10" s="667" customFormat="1" ht="35.25" customHeight="1">
      <c r="A29" s="698" t="s">
        <v>37</v>
      </c>
      <c r="B29" s="699">
        <v>420</v>
      </c>
      <c r="C29" s="283">
        <v>564</v>
      </c>
      <c r="D29" s="308">
        <v>456</v>
      </c>
      <c r="E29" s="599">
        <v>537</v>
      </c>
      <c r="F29" s="721">
        <f t="shared" si="5"/>
        <v>127.85714285714285</v>
      </c>
      <c r="G29" s="721">
        <f t="shared" si="6"/>
        <v>95.2127659574468</v>
      </c>
      <c r="H29" s="722">
        <f t="shared" si="7"/>
        <v>17.763157894736842</v>
      </c>
      <c r="I29" s="283">
        <v>500</v>
      </c>
      <c r="J29" s="736">
        <f t="shared" si="8"/>
        <v>-6.890130353817504</v>
      </c>
    </row>
    <row r="30" spans="1:10" s="667" customFormat="1" ht="35.25" customHeight="1">
      <c r="A30" s="295" t="s">
        <v>38</v>
      </c>
      <c r="B30" s="699">
        <v>210</v>
      </c>
      <c r="C30" s="283">
        <v>192</v>
      </c>
      <c r="D30" s="700">
        <v>94</v>
      </c>
      <c r="E30" s="599">
        <v>163</v>
      </c>
      <c r="F30" s="721">
        <f t="shared" si="5"/>
        <v>77.61904761904762</v>
      </c>
      <c r="G30" s="721">
        <f t="shared" si="6"/>
        <v>84.89583333333334</v>
      </c>
      <c r="H30" s="722">
        <f t="shared" si="7"/>
        <v>73.40425531914893</v>
      </c>
      <c r="I30" s="283">
        <v>170</v>
      </c>
      <c r="J30" s="736">
        <f t="shared" si="8"/>
        <v>4.294478527607362</v>
      </c>
    </row>
    <row r="31" spans="1:10" s="667" customFormat="1" ht="35.25" customHeight="1">
      <c r="A31" s="295" t="s">
        <v>39</v>
      </c>
      <c r="B31" s="332"/>
      <c r="C31" s="283">
        <v>113</v>
      </c>
      <c r="D31" s="332"/>
      <c r="E31" s="599">
        <v>152</v>
      </c>
      <c r="F31" s="721"/>
      <c r="G31" s="721"/>
      <c r="H31" s="722" t="e">
        <f t="shared" si="7"/>
        <v>#DIV/0!</v>
      </c>
      <c r="I31" s="699">
        <v>120</v>
      </c>
      <c r="J31" s="736"/>
    </row>
    <row r="32" spans="1:10" s="667" customFormat="1" ht="35.25" customHeight="1">
      <c r="A32" s="295" t="s">
        <v>40</v>
      </c>
      <c r="B32" s="697">
        <v>200</v>
      </c>
      <c r="C32" s="283">
        <v>123</v>
      </c>
      <c r="D32" s="686">
        <v>67</v>
      </c>
      <c r="E32" s="599">
        <v>102</v>
      </c>
      <c r="F32" s="721">
        <f t="shared" si="5"/>
        <v>51</v>
      </c>
      <c r="G32" s="721">
        <f t="shared" si="6"/>
        <v>82.92682926829268</v>
      </c>
      <c r="H32" s="722">
        <f t="shared" si="7"/>
        <v>52.23880597014925</v>
      </c>
      <c r="I32" s="283">
        <v>110</v>
      </c>
      <c r="J32" s="736">
        <f t="shared" si="8"/>
        <v>7.8431372549019605</v>
      </c>
    </row>
    <row r="33" spans="1:10" s="667" customFormat="1" ht="35.25" customHeight="1">
      <c r="A33" s="295" t="s">
        <v>41</v>
      </c>
      <c r="B33" s="701">
        <v>70</v>
      </c>
      <c r="C33" s="702">
        <v>120</v>
      </c>
      <c r="D33" s="703">
        <v>73</v>
      </c>
      <c r="E33" s="599">
        <v>133</v>
      </c>
      <c r="F33" s="721">
        <f t="shared" si="5"/>
        <v>190</v>
      </c>
      <c r="G33" s="721">
        <f t="shared" si="6"/>
        <v>110.83333333333334</v>
      </c>
      <c r="H33" s="722">
        <f t="shared" si="7"/>
        <v>82.1917808219178</v>
      </c>
      <c r="I33" s="283">
        <v>110</v>
      </c>
      <c r="J33" s="736">
        <f t="shared" si="8"/>
        <v>-17.293233082706767</v>
      </c>
    </row>
    <row r="34" spans="1:10" s="667" customFormat="1" ht="35.25" customHeight="1">
      <c r="A34" s="704" t="s">
        <v>42</v>
      </c>
      <c r="B34" s="691"/>
      <c r="C34" s="705"/>
      <c r="D34" s="691"/>
      <c r="E34" s="714"/>
      <c r="F34" s="721" t="e">
        <f t="shared" si="5"/>
        <v>#DIV/0!</v>
      </c>
      <c r="G34" s="721"/>
      <c r="H34" s="722" t="e">
        <f t="shared" si="7"/>
        <v>#DIV/0!</v>
      </c>
      <c r="I34" s="298"/>
      <c r="J34" s="736"/>
    </row>
    <row r="35" spans="1:10" s="667" customFormat="1" ht="35.25" customHeight="1">
      <c r="A35" s="683" t="s">
        <v>43</v>
      </c>
      <c r="B35" s="706">
        <v>20</v>
      </c>
      <c r="C35" s="707">
        <v>30</v>
      </c>
      <c r="D35" s="283">
        <v>216</v>
      </c>
      <c r="E35" s="599">
        <v>15</v>
      </c>
      <c r="F35" s="721">
        <f t="shared" si="5"/>
        <v>75</v>
      </c>
      <c r="G35" s="721">
        <f t="shared" si="6"/>
        <v>50</v>
      </c>
      <c r="H35" s="283">
        <f t="shared" si="7"/>
        <v>-93.05555555555556</v>
      </c>
      <c r="I35" s="283">
        <v>20</v>
      </c>
      <c r="J35" s="736">
        <f t="shared" si="8"/>
        <v>33.33333333333333</v>
      </c>
    </row>
    <row r="36" spans="1:10" s="667" customFormat="1" ht="35.25" customHeight="1">
      <c r="A36" s="682" t="s">
        <v>44</v>
      </c>
      <c r="B36" s="298">
        <f>SUM(B37:B41)</f>
        <v>5985</v>
      </c>
      <c r="C36" s="298">
        <f>SUM(C37:C41)</f>
        <v>6051.1</v>
      </c>
      <c r="D36" s="298">
        <f aca="true" t="shared" si="9" ref="D36:I36">SUM(D37:D41)</f>
        <v>4734</v>
      </c>
      <c r="E36" s="298">
        <f t="shared" si="9"/>
        <v>6034</v>
      </c>
      <c r="F36" s="721">
        <f t="shared" si="5"/>
        <v>100.8187134502924</v>
      </c>
      <c r="G36" s="721">
        <f t="shared" si="6"/>
        <v>99.71740675249127</v>
      </c>
      <c r="H36" s="722">
        <f t="shared" si="7"/>
        <v>27.46092099704267</v>
      </c>
      <c r="I36" s="740">
        <f t="shared" si="9"/>
        <v>6921.299999999999</v>
      </c>
      <c r="J36" s="736">
        <f t="shared" si="8"/>
        <v>14.705004971826305</v>
      </c>
    </row>
    <row r="37" spans="1:10" s="666" customFormat="1" ht="35.25" customHeight="1">
      <c r="A37" s="708" t="s">
        <v>45</v>
      </c>
      <c r="B37" s="283">
        <v>5298</v>
      </c>
      <c r="C37" s="288">
        <v>5302</v>
      </c>
      <c r="D37" s="589">
        <v>3989</v>
      </c>
      <c r="E37" s="589">
        <v>5238</v>
      </c>
      <c r="F37" s="721">
        <f t="shared" si="5"/>
        <v>98.86749716874293</v>
      </c>
      <c r="G37" s="721">
        <f t="shared" si="6"/>
        <v>98.7929083364768</v>
      </c>
      <c r="H37" s="722">
        <f t="shared" si="7"/>
        <v>31.311105540235644</v>
      </c>
      <c r="I37" s="741">
        <v>6044</v>
      </c>
      <c r="J37" s="736">
        <f t="shared" si="8"/>
        <v>15.387552500954563</v>
      </c>
    </row>
    <row r="38" spans="1:10" s="667" customFormat="1" ht="35.25" customHeight="1">
      <c r="A38" s="708" t="s">
        <v>46</v>
      </c>
      <c r="B38" s="283">
        <v>400</v>
      </c>
      <c r="C38" s="288">
        <v>436.8</v>
      </c>
      <c r="D38" s="589">
        <v>419</v>
      </c>
      <c r="E38" s="589">
        <v>459</v>
      </c>
      <c r="F38" s="721">
        <f t="shared" si="5"/>
        <v>114.75</v>
      </c>
      <c r="G38" s="721">
        <f t="shared" si="6"/>
        <v>105.08241758241759</v>
      </c>
      <c r="H38" s="722">
        <f t="shared" si="7"/>
        <v>9.54653937947494</v>
      </c>
      <c r="I38" s="283">
        <v>550</v>
      </c>
      <c r="J38" s="736">
        <f t="shared" si="8"/>
        <v>19.825708061002178</v>
      </c>
    </row>
    <row r="39" spans="1:10" s="667" customFormat="1" ht="35.25" customHeight="1">
      <c r="A39" s="708" t="s">
        <v>47</v>
      </c>
      <c r="B39" s="283">
        <v>260</v>
      </c>
      <c r="C39" s="288">
        <v>247.2</v>
      </c>
      <c r="D39" s="589">
        <v>301</v>
      </c>
      <c r="E39" s="589">
        <v>275</v>
      </c>
      <c r="F39" s="721">
        <f t="shared" si="5"/>
        <v>105.76923076923077</v>
      </c>
      <c r="G39" s="721">
        <f t="shared" si="6"/>
        <v>111.24595469255665</v>
      </c>
      <c r="H39" s="722">
        <f t="shared" si="7"/>
        <v>-8.637873754152823</v>
      </c>
      <c r="I39" s="283">
        <v>261.9</v>
      </c>
      <c r="J39" s="736">
        <f t="shared" si="8"/>
        <v>-4.763636363636372</v>
      </c>
    </row>
    <row r="40" spans="1:10" s="667" customFormat="1" ht="35.25" customHeight="1">
      <c r="A40" s="709" t="s">
        <v>48</v>
      </c>
      <c r="B40" s="283">
        <v>27</v>
      </c>
      <c r="C40" s="288">
        <v>65.1</v>
      </c>
      <c r="D40" s="589">
        <v>25</v>
      </c>
      <c r="E40" s="589">
        <v>65</v>
      </c>
      <c r="F40" s="721">
        <f t="shared" si="5"/>
        <v>240.74074074074073</v>
      </c>
      <c r="G40" s="721">
        <f t="shared" si="6"/>
        <v>99.84639016897083</v>
      </c>
      <c r="H40" s="722">
        <f t="shared" si="7"/>
        <v>160</v>
      </c>
      <c r="I40" s="283">
        <v>65.39999999999999</v>
      </c>
      <c r="J40" s="736">
        <f t="shared" si="8"/>
        <v>0.6153846153846023</v>
      </c>
    </row>
    <row r="41" spans="1:10" s="667" customFormat="1" ht="35.25" customHeight="1">
      <c r="A41" s="710" t="s">
        <v>49</v>
      </c>
      <c r="B41" s="283"/>
      <c r="C41" s="288"/>
      <c r="D41" s="589"/>
      <c r="E41" s="589">
        <v>-3</v>
      </c>
      <c r="F41" s="721"/>
      <c r="G41" s="721"/>
      <c r="H41" s="722"/>
      <c r="I41" s="283"/>
      <c r="J41" s="736"/>
    </row>
    <row r="42" spans="1:10" s="667" customFormat="1" ht="35.25" customHeight="1">
      <c r="A42" s="682" t="s">
        <v>50</v>
      </c>
      <c r="B42" s="298">
        <f>SUM(B43:B47)</f>
        <v>15084</v>
      </c>
      <c r="C42" s="298">
        <f>SUM(C43:C47)</f>
        <v>16996.6</v>
      </c>
      <c r="D42" s="298">
        <f aca="true" t="shared" si="10" ref="D42:I42">SUM(D43:D47)</f>
        <v>14039</v>
      </c>
      <c r="E42" s="298">
        <f t="shared" si="10"/>
        <v>17481</v>
      </c>
      <c r="F42" s="721">
        <f>E42/B42*100</f>
        <v>115.89101034208433</v>
      </c>
      <c r="G42" s="721">
        <f>E42/C42*100</f>
        <v>102.8499817610581</v>
      </c>
      <c r="H42" s="722">
        <f>(E42-D42)/D42*100</f>
        <v>24.517415770354013</v>
      </c>
      <c r="I42" s="742">
        <f t="shared" si="10"/>
        <v>17250.6</v>
      </c>
      <c r="J42" s="736">
        <f>(I42-E42)/E42*100</f>
        <v>-1.3180024026085546</v>
      </c>
    </row>
    <row r="43" spans="1:10" s="666" customFormat="1" ht="35.25" customHeight="1">
      <c r="A43" s="708" t="s">
        <v>51</v>
      </c>
      <c r="B43" s="283">
        <v>11645</v>
      </c>
      <c r="C43" s="711">
        <v>13384</v>
      </c>
      <c r="D43" s="589">
        <v>10296</v>
      </c>
      <c r="E43" s="726">
        <v>13568</v>
      </c>
      <c r="F43" s="721">
        <f>E43/B43*100</f>
        <v>116.51352511807642</v>
      </c>
      <c r="G43" s="721">
        <f>E43/C43*100</f>
        <v>101.3747758517633</v>
      </c>
      <c r="H43" s="722">
        <f>(E43-D43)/D43*100</f>
        <v>31.77933177933178</v>
      </c>
      <c r="I43" s="283">
        <v>12900</v>
      </c>
      <c r="J43" s="736">
        <f>(I43-E43)/E43*100</f>
        <v>-4.923349056603773</v>
      </c>
    </row>
    <row r="44" spans="1:10" s="667" customFormat="1" ht="35.25" customHeight="1">
      <c r="A44" s="708" t="s">
        <v>52</v>
      </c>
      <c r="B44" s="712">
        <v>2</v>
      </c>
      <c r="C44" s="288">
        <v>3</v>
      </c>
      <c r="D44" s="589">
        <v>2</v>
      </c>
      <c r="E44" s="589">
        <v>3</v>
      </c>
      <c r="F44" s="721">
        <f>E44/B44*100</f>
        <v>150</v>
      </c>
      <c r="G44" s="721">
        <f>E44/C44*100</f>
        <v>100</v>
      </c>
      <c r="H44" s="722">
        <f>(E44-D44)/D44*100</f>
        <v>50</v>
      </c>
      <c r="I44" s="283">
        <v>3</v>
      </c>
      <c r="J44" s="736">
        <f>(I44-E44)/E44*100</f>
        <v>0</v>
      </c>
    </row>
    <row r="45" spans="1:10" s="667" customFormat="1" ht="35.25" customHeight="1">
      <c r="A45" s="708" t="s">
        <v>53</v>
      </c>
      <c r="B45" s="283">
        <v>2400</v>
      </c>
      <c r="C45" s="695">
        <v>2620.7999999999997</v>
      </c>
      <c r="D45" s="713">
        <v>2537</v>
      </c>
      <c r="E45" s="713">
        <v>2820</v>
      </c>
      <c r="F45" s="721">
        <f>E45/B45*100</f>
        <v>117.5</v>
      </c>
      <c r="G45" s="721">
        <f>E45/C45*100</f>
        <v>107.60073260073261</v>
      </c>
      <c r="H45" s="722">
        <f>(E45-D45)/D45*100</f>
        <v>11.154907370910525</v>
      </c>
      <c r="I45" s="283">
        <v>3300</v>
      </c>
      <c r="J45" s="736">
        <f>(I45-E45)/E45*100</f>
        <v>17.02127659574468</v>
      </c>
    </row>
    <row r="46" spans="1:10" s="667" customFormat="1" ht="35.25" customHeight="1">
      <c r="A46" s="708" t="s">
        <v>54</v>
      </c>
      <c r="B46" s="283">
        <v>1037</v>
      </c>
      <c r="C46" s="695">
        <v>988.8</v>
      </c>
      <c r="D46" s="713">
        <v>1204</v>
      </c>
      <c r="E46" s="713">
        <v>1098</v>
      </c>
      <c r="F46" s="721">
        <f>E46/B46*100</f>
        <v>105.88235294117648</v>
      </c>
      <c r="G46" s="721">
        <f>E46/C46*100</f>
        <v>111.04368932038835</v>
      </c>
      <c r="H46" s="722">
        <f>(E46-D46)/D46*100</f>
        <v>-8.803986710963455</v>
      </c>
      <c r="I46" s="283">
        <v>1047.6</v>
      </c>
      <c r="J46" s="736">
        <f>(I46-E46)/E46*100</f>
        <v>-4.590163934426237</v>
      </c>
    </row>
    <row r="47" spans="1:10" s="667" customFormat="1" ht="35.25" customHeight="1">
      <c r="A47" s="710" t="s">
        <v>55</v>
      </c>
      <c r="B47" s="283"/>
      <c r="C47" s="695"/>
      <c r="D47" s="713"/>
      <c r="E47" s="713">
        <v>-8</v>
      </c>
      <c r="F47" s="721"/>
      <c r="G47" s="721"/>
      <c r="H47" s="722"/>
      <c r="I47" s="283"/>
      <c r="J47" s="743"/>
    </row>
    <row r="48" spans="1:10" s="667" customFormat="1" ht="35.25" customHeight="1">
      <c r="A48" s="682" t="s">
        <v>56</v>
      </c>
      <c r="B48" s="298">
        <f>SUM(B49:B50)</f>
        <v>103400</v>
      </c>
      <c r="C48" s="298">
        <f>SUM(C49:C50)</f>
        <v>58913</v>
      </c>
      <c r="D48" s="298">
        <f>SUM(D49:D50)</f>
        <v>62102</v>
      </c>
      <c r="E48" s="720">
        <f>SUM(E49:E50)</f>
        <v>59711</v>
      </c>
      <c r="F48" s="721">
        <f>E48/B48*100</f>
        <v>57.74758220502901</v>
      </c>
      <c r="G48" s="721">
        <f>E48/C48*100</f>
        <v>101.35453974504777</v>
      </c>
      <c r="H48" s="722">
        <f>(E48-D48)/D48*100</f>
        <v>-3.850117548549161</v>
      </c>
      <c r="I48" s="742">
        <f>SUM(I49:I50)</f>
        <v>92553</v>
      </c>
      <c r="J48" s="736">
        <f>(I48-E48)/E48*100</f>
        <v>55.00159099663379</v>
      </c>
    </row>
    <row r="49" spans="1:10" s="666" customFormat="1" ht="35.25" customHeight="1">
      <c r="A49" s="596" t="s">
        <v>57</v>
      </c>
      <c r="B49" s="714">
        <f>B7+B28+B42+B36</f>
        <v>39700</v>
      </c>
      <c r="C49" s="714">
        <f>C7+C28+C36+C42</f>
        <v>41733</v>
      </c>
      <c r="D49" s="714">
        <f>D7+D28+D36+D42</f>
        <v>37302</v>
      </c>
      <c r="E49" s="599">
        <f>E7+E28+E36+E42</f>
        <v>43137</v>
      </c>
      <c r="F49" s="721">
        <f>E49/B49*100</f>
        <v>108.6574307304786</v>
      </c>
      <c r="G49" s="721">
        <f>E49/C49*100</f>
        <v>103.3642441233556</v>
      </c>
      <c r="H49" s="722">
        <f>(E49-D49)/D49*100</f>
        <v>15.642592890461637</v>
      </c>
      <c r="I49" s="714">
        <f>I7+I28+I36+I42</f>
        <v>44063</v>
      </c>
      <c r="J49" s="736">
        <f>(I49-E49)/E49*100</f>
        <v>2.1466490483807403</v>
      </c>
    </row>
    <row r="50" spans="1:10" s="667" customFormat="1" ht="35.25" customHeight="1">
      <c r="A50" s="596" t="s">
        <v>58</v>
      </c>
      <c r="B50" s="714">
        <f>B23-B28</f>
        <v>63700</v>
      </c>
      <c r="C50" s="714">
        <f>C23-C28</f>
        <v>17180</v>
      </c>
      <c r="D50" s="714">
        <f>D23-D28</f>
        <v>24800</v>
      </c>
      <c r="E50" s="599">
        <f>E23-E28</f>
        <v>16574</v>
      </c>
      <c r="F50" s="721">
        <f>E50/B50*100</f>
        <v>26.018838304552588</v>
      </c>
      <c r="G50" s="721">
        <f>E50/C50*100</f>
        <v>96.47264260768335</v>
      </c>
      <c r="H50" s="722">
        <f>(E50-D50)/D50*100</f>
        <v>-33.16935483870967</v>
      </c>
      <c r="I50" s="714">
        <f>I23-I28</f>
        <v>48490</v>
      </c>
      <c r="J50" s="736">
        <f>(I50-E50)/E50*100</f>
        <v>192.566670689031</v>
      </c>
    </row>
    <row r="51" spans="1:10" s="667" customFormat="1" ht="35.25" customHeight="1">
      <c r="A51" s="668"/>
      <c r="B51" s="669"/>
      <c r="C51" s="669"/>
      <c r="D51" s="668"/>
      <c r="E51" s="670"/>
      <c r="F51" s="727"/>
      <c r="G51" s="727"/>
      <c r="H51" s="727"/>
      <c r="I51" s="727"/>
      <c r="J51" s="744"/>
    </row>
    <row r="52" ht="15.75">
      <c r="I52" s="745"/>
    </row>
  </sheetData>
  <sheetProtection/>
  <mergeCells count="9">
    <mergeCell ref="A2:J2"/>
    <mergeCell ref="B3:H3"/>
    <mergeCell ref="I3:J3"/>
    <mergeCell ref="E4:H4"/>
    <mergeCell ref="I4:J4"/>
    <mergeCell ref="A4:A5"/>
    <mergeCell ref="B4:B5"/>
    <mergeCell ref="C4:C5"/>
    <mergeCell ref="D4:D5"/>
  </mergeCells>
  <printOptions horizontalCentered="1"/>
  <pageMargins left="0.35" right="0.35" top="0.39" bottom="0.59" header="0.51" footer="0.31"/>
  <pageSetup horizontalDpi="600" verticalDpi="600" orientation="landscape" paperSize="9" scale="95"/>
  <headerFooter alignWithMargins="0">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dimension ref="A1:H85"/>
  <sheetViews>
    <sheetView workbookViewId="0" topLeftCell="A1">
      <pane ySplit="5" topLeftCell="A62" activePane="bottomLeft" state="frozen"/>
      <selection pane="bottomLeft" activeCell="B11" sqref="B11"/>
    </sheetView>
  </sheetViews>
  <sheetFormatPr defaultColWidth="9.00390625" defaultRowHeight="21" customHeight="1"/>
  <cols>
    <col min="1" max="1" width="28.25390625" style="574" customWidth="1"/>
    <col min="2" max="2" width="15.25390625" style="575" customWidth="1"/>
    <col min="3" max="3" width="27.625" style="576" customWidth="1"/>
    <col min="4" max="4" width="16.25390625" style="576" customWidth="1"/>
    <col min="5" max="5" width="15.875" style="576" customWidth="1"/>
    <col min="6" max="6" width="17.50390625" style="577" customWidth="1"/>
    <col min="7" max="7" width="15.25390625" style="576" customWidth="1"/>
    <col min="8" max="8" width="14.625" style="578" customWidth="1"/>
    <col min="9" max="9" width="14.875" style="576" customWidth="1"/>
    <col min="10" max="16384" width="9.00390625" style="576" customWidth="1"/>
  </cols>
  <sheetData>
    <row r="1" spans="1:8" s="572" customFormat="1" ht="21" customHeight="1">
      <c r="A1" s="579" t="s">
        <v>59</v>
      </c>
      <c r="B1" s="580"/>
      <c r="C1" s="581"/>
      <c r="D1" s="581"/>
      <c r="E1" s="581"/>
      <c r="F1" s="632"/>
      <c r="H1" s="633"/>
    </row>
    <row r="2" spans="1:8" s="572" customFormat="1" ht="39" customHeight="1">
      <c r="A2" s="582" t="s">
        <v>60</v>
      </c>
      <c r="B2" s="582"/>
      <c r="C2" s="582"/>
      <c r="D2" s="582"/>
      <c r="E2" s="582"/>
      <c r="F2" s="582"/>
      <c r="G2" s="582"/>
      <c r="H2" s="634"/>
    </row>
    <row r="3" spans="1:8" s="573" customFormat="1" ht="21" customHeight="1">
      <c r="A3" s="583" t="s">
        <v>61</v>
      </c>
      <c r="B3" s="584"/>
      <c r="C3" s="583"/>
      <c r="D3" s="583"/>
      <c r="E3" s="583"/>
      <c r="F3" s="583"/>
      <c r="G3" s="635" t="s">
        <v>3</v>
      </c>
      <c r="H3" s="636"/>
    </row>
    <row r="4" spans="1:8" s="573" customFormat="1" ht="21" customHeight="1">
      <c r="A4" s="585" t="s">
        <v>62</v>
      </c>
      <c r="B4" s="586" t="s">
        <v>63</v>
      </c>
      <c r="C4" s="585" t="s">
        <v>62</v>
      </c>
      <c r="D4" s="587" t="s">
        <v>64</v>
      </c>
      <c r="E4" s="637" t="s">
        <v>65</v>
      </c>
      <c r="F4" s="637" t="s">
        <v>66</v>
      </c>
      <c r="G4" s="587" t="s">
        <v>67</v>
      </c>
      <c r="H4" s="587" t="s">
        <v>68</v>
      </c>
    </row>
    <row r="5" spans="1:8" s="573" customFormat="1" ht="21" customHeight="1">
      <c r="A5" s="585"/>
      <c r="B5" s="586"/>
      <c r="C5" s="585"/>
      <c r="D5" s="587"/>
      <c r="E5" s="638"/>
      <c r="F5" s="639"/>
      <c r="G5" s="587"/>
      <c r="H5" s="587"/>
    </row>
    <row r="6" spans="1:8" s="573" customFormat="1" ht="21" customHeight="1">
      <c r="A6" s="588" t="s">
        <v>69</v>
      </c>
      <c r="B6" s="589">
        <v>8330</v>
      </c>
      <c r="C6" s="590" t="s">
        <v>70</v>
      </c>
      <c r="D6" s="591">
        <v>18657</v>
      </c>
      <c r="E6" s="640">
        <v>21234</v>
      </c>
      <c r="F6" s="626">
        <v>19478</v>
      </c>
      <c r="G6" s="641">
        <f aca="true" t="shared" si="0" ref="G6:G21">F6/D6*100</f>
        <v>104.4004931125047</v>
      </c>
      <c r="H6" s="641">
        <f aca="true" t="shared" si="1" ref="H6:H19">(F6-E6)/E6*100</f>
        <v>-8.269756051615335</v>
      </c>
    </row>
    <row r="7" spans="1:8" s="573" customFormat="1" ht="21" customHeight="1">
      <c r="A7" s="588" t="s">
        <v>71</v>
      </c>
      <c r="B7" s="589">
        <v>1377</v>
      </c>
      <c r="C7" s="590" t="s">
        <v>72</v>
      </c>
      <c r="D7" s="591">
        <v>181</v>
      </c>
      <c r="E7" s="593">
        <v>265</v>
      </c>
      <c r="F7" s="626">
        <v>307</v>
      </c>
      <c r="G7" s="641">
        <f t="shared" si="0"/>
        <v>169.61325966850828</v>
      </c>
      <c r="H7" s="641">
        <f t="shared" si="1"/>
        <v>15.849056603773585</v>
      </c>
    </row>
    <row r="8" spans="1:8" s="573" customFormat="1" ht="21" customHeight="1">
      <c r="A8" s="588" t="s">
        <v>73</v>
      </c>
      <c r="B8" s="589">
        <v>457</v>
      </c>
      <c r="C8" s="590" t="s">
        <v>74</v>
      </c>
      <c r="D8" s="591">
        <v>7746</v>
      </c>
      <c r="E8" s="640">
        <v>7911</v>
      </c>
      <c r="F8" s="626">
        <v>8124</v>
      </c>
      <c r="G8" s="641">
        <f t="shared" si="0"/>
        <v>104.87993803253292</v>
      </c>
      <c r="H8" s="641">
        <f t="shared" si="1"/>
        <v>2.6924535456958667</v>
      </c>
    </row>
    <row r="9" spans="1:8" s="573" customFormat="1" ht="21" customHeight="1">
      <c r="A9" s="592" t="s">
        <v>75</v>
      </c>
      <c r="B9" s="589">
        <v>862</v>
      </c>
      <c r="C9" s="590" t="s">
        <v>76</v>
      </c>
      <c r="D9" s="591">
        <v>44531</v>
      </c>
      <c r="E9" s="640">
        <v>54346</v>
      </c>
      <c r="F9" s="626">
        <v>48129</v>
      </c>
      <c r="G9" s="641">
        <f t="shared" si="0"/>
        <v>108.07976465832792</v>
      </c>
      <c r="H9" s="641">
        <f t="shared" si="1"/>
        <v>-11.439664372722923</v>
      </c>
    </row>
    <row r="10" spans="1:8" s="573" customFormat="1" ht="21" customHeight="1">
      <c r="A10" s="592" t="s">
        <v>77</v>
      </c>
      <c r="B10" s="589">
        <v>1280</v>
      </c>
      <c r="C10" s="590" t="s">
        <v>78</v>
      </c>
      <c r="D10" s="593">
        <v>77</v>
      </c>
      <c r="E10" s="593">
        <v>108</v>
      </c>
      <c r="F10" s="626">
        <v>71</v>
      </c>
      <c r="G10" s="641">
        <f t="shared" si="0"/>
        <v>92.20779220779221</v>
      </c>
      <c r="H10" s="641">
        <f t="shared" si="1"/>
        <v>-34.25925925925926</v>
      </c>
    </row>
    <row r="11" spans="1:8" s="573" customFormat="1" ht="21" customHeight="1">
      <c r="A11" s="594" t="s">
        <v>79</v>
      </c>
      <c r="B11" s="589">
        <v>637</v>
      </c>
      <c r="C11" s="315" t="s">
        <v>80</v>
      </c>
      <c r="D11" s="593">
        <v>1498</v>
      </c>
      <c r="E11" s="593">
        <v>4049</v>
      </c>
      <c r="F11" s="626">
        <v>1449</v>
      </c>
      <c r="G11" s="641">
        <f t="shared" si="0"/>
        <v>96.72897196261682</v>
      </c>
      <c r="H11" s="641">
        <f t="shared" si="1"/>
        <v>-64.21338602123981</v>
      </c>
    </row>
    <row r="12" spans="1:8" s="573" customFormat="1" ht="21" customHeight="1">
      <c r="A12" s="594" t="s">
        <v>81</v>
      </c>
      <c r="B12" s="589">
        <v>400</v>
      </c>
      <c r="C12" s="590" t="s">
        <v>82</v>
      </c>
      <c r="D12" s="591">
        <v>47516</v>
      </c>
      <c r="E12" s="593">
        <v>49271</v>
      </c>
      <c r="F12" s="626">
        <v>41327</v>
      </c>
      <c r="G12" s="641">
        <f t="shared" si="0"/>
        <v>86.97491371327553</v>
      </c>
      <c r="H12" s="641">
        <f t="shared" si="1"/>
        <v>-16.123074425118226</v>
      </c>
    </row>
    <row r="13" spans="1:8" s="573" customFormat="1" ht="27.75" customHeight="1">
      <c r="A13" s="594" t="s">
        <v>83</v>
      </c>
      <c r="B13" s="589">
        <v>412</v>
      </c>
      <c r="C13" s="315" t="s">
        <v>84</v>
      </c>
      <c r="D13" s="591">
        <v>20653</v>
      </c>
      <c r="E13" s="640">
        <v>35309</v>
      </c>
      <c r="F13" s="626">
        <v>21450</v>
      </c>
      <c r="G13" s="641">
        <f t="shared" si="0"/>
        <v>103.85900353459544</v>
      </c>
      <c r="H13" s="641">
        <f t="shared" si="1"/>
        <v>-39.250615990257444</v>
      </c>
    </row>
    <row r="14" spans="1:8" s="573" customFormat="1" ht="21" customHeight="1">
      <c r="A14" s="594" t="s">
        <v>85</v>
      </c>
      <c r="B14" s="589">
        <v>1236</v>
      </c>
      <c r="C14" s="590" t="s">
        <v>86</v>
      </c>
      <c r="D14" s="591">
        <v>2866</v>
      </c>
      <c r="E14" s="640">
        <v>6706</v>
      </c>
      <c r="F14" s="626">
        <v>1140</v>
      </c>
      <c r="G14" s="641">
        <f t="shared" si="0"/>
        <v>39.776692254012566</v>
      </c>
      <c r="H14" s="641">
        <f t="shared" si="1"/>
        <v>-83.00029824038174</v>
      </c>
    </row>
    <row r="15" spans="1:8" s="573" customFormat="1" ht="21" customHeight="1">
      <c r="A15" s="594" t="s">
        <v>87</v>
      </c>
      <c r="B15" s="589">
        <v>739</v>
      </c>
      <c r="C15" s="590" t="s">
        <v>88</v>
      </c>
      <c r="D15" s="591">
        <v>2528</v>
      </c>
      <c r="E15" s="640">
        <v>3504</v>
      </c>
      <c r="F15" s="626">
        <v>16663</v>
      </c>
      <c r="G15" s="641">
        <f t="shared" si="0"/>
        <v>659.1376582278481</v>
      </c>
      <c r="H15" s="641">
        <f t="shared" si="1"/>
        <v>375.5422374429224</v>
      </c>
    </row>
    <row r="16" spans="1:8" s="573" customFormat="1" ht="21" customHeight="1">
      <c r="A16" s="594" t="s">
        <v>89</v>
      </c>
      <c r="B16" s="589">
        <v>6</v>
      </c>
      <c r="C16" s="590" t="s">
        <v>90</v>
      </c>
      <c r="D16" s="593">
        <v>43142</v>
      </c>
      <c r="E16" s="640">
        <v>86875</v>
      </c>
      <c r="F16" s="626">
        <v>66198</v>
      </c>
      <c r="G16" s="641">
        <f t="shared" si="0"/>
        <v>153.44212136664967</v>
      </c>
      <c r="H16" s="641">
        <f t="shared" si="1"/>
        <v>-23.80086330935252</v>
      </c>
    </row>
    <row r="17" spans="1:8" s="573" customFormat="1" ht="21" customHeight="1">
      <c r="A17" s="595" t="s">
        <v>91</v>
      </c>
      <c r="B17" s="589">
        <v>153</v>
      </c>
      <c r="C17" s="590" t="s">
        <v>92</v>
      </c>
      <c r="D17" s="593">
        <v>3080</v>
      </c>
      <c r="E17" s="640">
        <v>11348</v>
      </c>
      <c r="F17" s="626">
        <v>9242</v>
      </c>
      <c r="G17" s="641">
        <f t="shared" si="0"/>
        <v>300.06493506493507</v>
      </c>
      <c r="H17" s="641">
        <f t="shared" si="1"/>
        <v>-18.558336270708494</v>
      </c>
    </row>
    <row r="18" spans="1:8" s="573" customFormat="1" ht="27.75" customHeight="1">
      <c r="A18" s="595" t="s">
        <v>93</v>
      </c>
      <c r="B18" s="589">
        <v>2932</v>
      </c>
      <c r="C18" s="590" t="s">
        <v>94</v>
      </c>
      <c r="D18" s="591">
        <v>1883</v>
      </c>
      <c r="E18" s="640">
        <v>1603</v>
      </c>
      <c r="F18" s="626">
        <v>1436</v>
      </c>
      <c r="G18" s="641">
        <f t="shared" si="0"/>
        <v>76.26128518321826</v>
      </c>
      <c r="H18" s="641">
        <f t="shared" si="1"/>
        <v>-10.41796631316282</v>
      </c>
    </row>
    <row r="19" spans="1:8" s="573" customFormat="1" ht="27.75" customHeight="1">
      <c r="A19" s="596" t="s">
        <v>95</v>
      </c>
      <c r="B19" s="589">
        <v>-5</v>
      </c>
      <c r="C19" s="597" t="s">
        <v>96</v>
      </c>
      <c r="D19" s="593">
        <v>2018</v>
      </c>
      <c r="E19" s="640">
        <v>1944</v>
      </c>
      <c r="F19" s="626">
        <v>862</v>
      </c>
      <c r="G19" s="641">
        <f t="shared" si="0"/>
        <v>42.71555996035679</v>
      </c>
      <c r="H19" s="641">
        <f t="shared" si="1"/>
        <v>-55.65843621399177</v>
      </c>
    </row>
    <row r="20" spans="1:8" s="573" customFormat="1" ht="21" customHeight="1">
      <c r="A20" s="590" t="s">
        <v>97</v>
      </c>
      <c r="B20" s="598"/>
      <c r="C20" s="597" t="s">
        <v>98</v>
      </c>
      <c r="D20" s="591"/>
      <c r="E20" s="593">
        <v>25</v>
      </c>
      <c r="F20" s="626">
        <v>1479</v>
      </c>
      <c r="G20" s="641"/>
      <c r="H20" s="641"/>
    </row>
    <row r="21" spans="1:8" s="573" customFormat="1" ht="33" customHeight="1">
      <c r="A21" s="590" t="s">
        <v>99</v>
      </c>
      <c r="B21" s="599">
        <v>8954</v>
      </c>
      <c r="C21" s="600" t="s">
        <v>100</v>
      </c>
      <c r="D21" s="593">
        <v>6436</v>
      </c>
      <c r="E21" s="593">
        <v>3428</v>
      </c>
      <c r="F21" s="626">
        <v>2847</v>
      </c>
      <c r="G21" s="641">
        <f>F21/D21*100</f>
        <v>44.2355500310752</v>
      </c>
      <c r="H21" s="641">
        <f aca="true" t="shared" si="2" ref="H21:H40">(F21-E21)/E21*100</f>
        <v>-16.948658109684946</v>
      </c>
    </row>
    <row r="22" spans="1:8" s="573" customFormat="1" ht="33" customHeight="1">
      <c r="A22" s="594" t="s">
        <v>101</v>
      </c>
      <c r="B22" s="599">
        <v>1736</v>
      </c>
      <c r="C22" s="597" t="s">
        <v>102</v>
      </c>
      <c r="D22" s="591">
        <v>4068</v>
      </c>
      <c r="E22" s="640">
        <v>13417</v>
      </c>
      <c r="F22" s="626">
        <v>6167</v>
      </c>
      <c r="G22" s="641">
        <f>F22/D22*100</f>
        <v>151.59783677482793</v>
      </c>
      <c r="H22" s="641">
        <f t="shared" si="2"/>
        <v>-54.03592457330253</v>
      </c>
    </row>
    <row r="23" spans="1:8" s="573" customFormat="1" ht="21" customHeight="1">
      <c r="A23" s="594" t="s">
        <v>103</v>
      </c>
      <c r="B23" s="599">
        <v>4782</v>
      </c>
      <c r="C23" s="600" t="s">
        <v>104</v>
      </c>
      <c r="D23" s="591">
        <v>334</v>
      </c>
      <c r="E23" s="626">
        <v>801</v>
      </c>
      <c r="F23" s="626"/>
      <c r="G23" s="641"/>
      <c r="H23" s="641">
        <f t="shared" si="2"/>
        <v>-100</v>
      </c>
    </row>
    <row r="24" spans="1:8" s="573" customFormat="1" ht="34.5" customHeight="1">
      <c r="A24" s="594" t="s">
        <v>105</v>
      </c>
      <c r="B24" s="598">
        <f>SUM(B25:B29)</f>
        <v>1760</v>
      </c>
      <c r="C24" s="600" t="s">
        <v>106</v>
      </c>
      <c r="D24" s="593">
        <v>3098</v>
      </c>
      <c r="E24" s="640">
        <v>2843</v>
      </c>
      <c r="F24" s="626">
        <v>2068</v>
      </c>
      <c r="G24" s="641">
        <f aca="true" t="shared" si="3" ref="G24:G30">F24/D24*100</f>
        <v>66.75274370561652</v>
      </c>
      <c r="H24" s="641">
        <f t="shared" si="2"/>
        <v>-27.259936686598664</v>
      </c>
    </row>
    <row r="25" spans="1:8" s="573" customFormat="1" ht="33.75" customHeight="1">
      <c r="A25" s="594" t="s">
        <v>107</v>
      </c>
      <c r="B25" s="599">
        <v>806</v>
      </c>
      <c r="C25" s="597" t="s">
        <v>108</v>
      </c>
      <c r="D25" s="601">
        <v>3500</v>
      </c>
      <c r="E25" s="642">
        <v>3453</v>
      </c>
      <c r="F25" s="626">
        <v>3426</v>
      </c>
      <c r="G25" s="641">
        <f t="shared" si="3"/>
        <v>97.88571428571429</v>
      </c>
      <c r="H25" s="641">
        <f t="shared" si="2"/>
        <v>-0.7819287576020852</v>
      </c>
    </row>
    <row r="26" spans="1:8" s="573" customFormat="1" ht="21" customHeight="1">
      <c r="A26" s="594" t="s">
        <v>109</v>
      </c>
      <c r="B26" s="602">
        <v>537</v>
      </c>
      <c r="C26" s="597" t="s">
        <v>110</v>
      </c>
      <c r="D26" s="601">
        <v>1</v>
      </c>
      <c r="E26" s="643">
        <v>4</v>
      </c>
      <c r="F26" s="626">
        <v>11</v>
      </c>
      <c r="G26" s="641">
        <f t="shared" si="3"/>
        <v>1100</v>
      </c>
      <c r="H26" s="641">
        <f t="shared" si="2"/>
        <v>175</v>
      </c>
    </row>
    <row r="27" spans="1:8" s="573" customFormat="1" ht="21" customHeight="1">
      <c r="A27" s="594" t="s">
        <v>111</v>
      </c>
      <c r="B27" s="599">
        <v>163</v>
      </c>
      <c r="C27" s="597" t="s">
        <v>112</v>
      </c>
      <c r="D27" s="591">
        <v>35045</v>
      </c>
      <c r="E27" s="640">
        <v>310</v>
      </c>
      <c r="F27" s="626">
        <v>165</v>
      </c>
      <c r="G27" s="641">
        <f t="shared" si="3"/>
        <v>0.47082322727921244</v>
      </c>
      <c r="H27" s="641">
        <f t="shared" si="2"/>
        <v>-46.774193548387096</v>
      </c>
    </row>
    <row r="28" spans="1:8" s="573" customFormat="1" ht="21" customHeight="1">
      <c r="A28" s="603" t="s">
        <v>113</v>
      </c>
      <c r="B28" s="599">
        <v>152</v>
      </c>
      <c r="C28" s="597" t="s">
        <v>114</v>
      </c>
      <c r="D28" s="593">
        <v>2500</v>
      </c>
      <c r="E28" s="591"/>
      <c r="F28" s="644"/>
      <c r="G28" s="641">
        <f t="shared" si="3"/>
        <v>0</v>
      </c>
      <c r="H28" s="641"/>
    </row>
    <row r="29" spans="1:8" s="573" customFormat="1" ht="25.5" customHeight="1">
      <c r="A29" s="594" t="s">
        <v>115</v>
      </c>
      <c r="B29" s="599">
        <v>102</v>
      </c>
      <c r="C29" s="355" t="s">
        <v>116</v>
      </c>
      <c r="D29" s="355">
        <f>SUM(D6:D28)</f>
        <v>251358</v>
      </c>
      <c r="E29" s="355">
        <f>SUM(E6:E28)</f>
        <v>308754</v>
      </c>
      <c r="F29" s="645">
        <f>SUM(F6:F28)</f>
        <v>252039</v>
      </c>
      <c r="G29" s="641">
        <f t="shared" si="3"/>
        <v>100.27092831737998</v>
      </c>
      <c r="H29" s="641">
        <f t="shared" si="2"/>
        <v>-18.368992790376804</v>
      </c>
    </row>
    <row r="30" spans="1:8" s="573" customFormat="1" ht="26.25" customHeight="1">
      <c r="A30" s="604" t="s">
        <v>117</v>
      </c>
      <c r="B30" s="605"/>
      <c r="C30" s="606" t="s">
        <v>118</v>
      </c>
      <c r="D30" s="606">
        <f>SUM(D31,D32)</f>
        <v>2626</v>
      </c>
      <c r="E30" s="606">
        <f>SUM(E31,E32)</f>
        <v>3153</v>
      </c>
      <c r="F30" s="645">
        <f>SUM(F31,F32)</f>
        <v>8199</v>
      </c>
      <c r="G30" s="641">
        <f t="shared" si="3"/>
        <v>312.22391469916226</v>
      </c>
      <c r="H30" s="641">
        <f t="shared" si="2"/>
        <v>160.0380589914367</v>
      </c>
    </row>
    <row r="31" spans="1:8" s="573" customFormat="1" ht="21" customHeight="1">
      <c r="A31" s="607" t="s">
        <v>119</v>
      </c>
      <c r="B31" s="599">
        <v>133</v>
      </c>
      <c r="C31" s="315" t="s">
        <v>120</v>
      </c>
      <c r="D31" s="608">
        <v>1960</v>
      </c>
      <c r="E31" s="646">
        <v>48</v>
      </c>
      <c r="F31" s="647">
        <v>48</v>
      </c>
      <c r="G31" s="641"/>
      <c r="H31" s="641"/>
    </row>
    <row r="32" spans="1:8" s="573" customFormat="1" ht="24" customHeight="1">
      <c r="A32" s="607" t="s">
        <v>121</v>
      </c>
      <c r="B32" s="599">
        <v>15</v>
      </c>
      <c r="C32" s="315" t="s">
        <v>122</v>
      </c>
      <c r="D32" s="609">
        <v>666</v>
      </c>
      <c r="E32" s="648">
        <v>3105</v>
      </c>
      <c r="F32" s="609">
        <v>8151</v>
      </c>
      <c r="G32" s="641">
        <f>F32/D32*100</f>
        <v>1223.873873873874</v>
      </c>
      <c r="H32" s="641">
        <f>(F32-E32)/E32*100</f>
        <v>162.512077294686</v>
      </c>
    </row>
    <row r="33" spans="1:8" s="573" customFormat="1" ht="21" customHeight="1">
      <c r="A33" s="300" t="s">
        <v>123</v>
      </c>
      <c r="B33" s="610">
        <f>SUM(B6:B24)+B30+B31+B32</f>
        <v>36196</v>
      </c>
      <c r="C33" s="611"/>
      <c r="D33" s="611"/>
      <c r="E33" s="611"/>
      <c r="F33" s="647"/>
      <c r="G33" s="641"/>
      <c r="H33" s="641"/>
    </row>
    <row r="34" spans="1:8" s="573" customFormat="1" ht="21" customHeight="1">
      <c r="A34" s="303" t="s">
        <v>124</v>
      </c>
      <c r="B34" s="612">
        <f>B35+B40+B63</f>
        <v>200719</v>
      </c>
      <c r="C34" s="611"/>
      <c r="D34" s="611"/>
      <c r="E34" s="611"/>
      <c r="F34" s="647"/>
      <c r="G34" s="641"/>
      <c r="H34" s="641"/>
    </row>
    <row r="35" spans="1:8" s="573" customFormat="1" ht="27.75" customHeight="1">
      <c r="A35" s="613" t="s">
        <v>125</v>
      </c>
      <c r="B35" s="610">
        <f>SUM(B36:B39)</f>
        <v>4338</v>
      </c>
      <c r="C35" s="611"/>
      <c r="D35" s="611"/>
      <c r="E35" s="611"/>
      <c r="F35" s="647"/>
      <c r="G35" s="641"/>
      <c r="H35" s="641"/>
    </row>
    <row r="36" spans="1:8" s="573" customFormat="1" ht="30" customHeight="1">
      <c r="A36" s="307" t="s">
        <v>126</v>
      </c>
      <c r="B36" s="599">
        <v>2019</v>
      </c>
      <c r="C36" s="606" t="s">
        <v>127</v>
      </c>
      <c r="D36" s="614"/>
      <c r="E36" s="649">
        <v>3900</v>
      </c>
      <c r="F36" s="610">
        <v>5131</v>
      </c>
      <c r="G36" s="641" t="e">
        <f>F36/D36*100</f>
        <v>#DIV/0!</v>
      </c>
      <c r="H36" s="641">
        <f>(F36-E36)/E36*100</f>
        <v>31.564102564102566</v>
      </c>
    </row>
    <row r="37" spans="1:8" s="573" customFormat="1" ht="30" customHeight="1">
      <c r="A37" s="307" t="s">
        <v>128</v>
      </c>
      <c r="B37" s="615">
        <v>412</v>
      </c>
      <c r="C37" s="606"/>
      <c r="D37" s="606"/>
      <c r="E37" s="606"/>
      <c r="F37" s="645"/>
      <c r="G37" s="641"/>
      <c r="H37" s="641"/>
    </row>
    <row r="38" spans="1:8" s="573" customFormat="1" ht="40.5" customHeight="1">
      <c r="A38" s="307" t="s">
        <v>129</v>
      </c>
      <c r="B38" s="615">
        <v>284</v>
      </c>
      <c r="C38" s="616"/>
      <c r="D38" s="616"/>
      <c r="E38" s="616"/>
      <c r="F38" s="645"/>
      <c r="G38" s="641"/>
      <c r="H38" s="641"/>
    </row>
    <row r="39" spans="1:8" s="573" customFormat="1" ht="30" customHeight="1">
      <c r="A39" s="307" t="s">
        <v>130</v>
      </c>
      <c r="B39" s="617">
        <v>1623</v>
      </c>
      <c r="C39" s="616"/>
      <c r="D39" s="616"/>
      <c r="E39" s="616"/>
      <c r="F39" s="645"/>
      <c r="G39" s="641"/>
      <c r="H39" s="641"/>
    </row>
    <row r="40" spans="1:8" s="573" customFormat="1" ht="40.5" customHeight="1">
      <c r="A40" s="613" t="s">
        <v>131</v>
      </c>
      <c r="B40" s="618">
        <f>SUM(B41:B62)</f>
        <v>171587</v>
      </c>
      <c r="C40" s="606" t="s">
        <v>132</v>
      </c>
      <c r="D40" s="606"/>
      <c r="E40" s="606"/>
      <c r="F40" s="645"/>
      <c r="G40" s="641"/>
      <c r="H40" s="641"/>
    </row>
    <row r="41" spans="1:8" s="573" customFormat="1" ht="30" customHeight="1">
      <c r="A41" s="317" t="s">
        <v>133</v>
      </c>
      <c r="B41" s="619">
        <v>52157</v>
      </c>
      <c r="C41" s="616"/>
      <c r="D41" s="616"/>
      <c r="E41" s="616"/>
      <c r="F41" s="650"/>
      <c r="G41" s="641"/>
      <c r="H41" s="641"/>
    </row>
    <row r="42" spans="1:8" s="573" customFormat="1" ht="30" customHeight="1">
      <c r="A42" s="317" t="s">
        <v>134</v>
      </c>
      <c r="B42" s="619">
        <v>10878</v>
      </c>
      <c r="C42" s="606"/>
      <c r="D42" s="606"/>
      <c r="E42" s="606"/>
      <c r="F42" s="650"/>
      <c r="G42" s="641"/>
      <c r="H42" s="641"/>
    </row>
    <row r="43" spans="1:8" s="573" customFormat="1" ht="30" customHeight="1">
      <c r="A43" s="317" t="s">
        <v>135</v>
      </c>
      <c r="B43" s="620">
        <v>12125</v>
      </c>
      <c r="C43" s="616"/>
      <c r="D43" s="616"/>
      <c r="E43" s="616"/>
      <c r="F43" s="650"/>
      <c r="G43" s="641"/>
      <c r="H43" s="641"/>
    </row>
    <row r="44" spans="1:8" s="573" customFormat="1" ht="30" customHeight="1">
      <c r="A44" s="621" t="s">
        <v>136</v>
      </c>
      <c r="B44" s="622">
        <v>3409</v>
      </c>
      <c r="C44" s="623"/>
      <c r="D44" s="623"/>
      <c r="E44" s="623"/>
      <c r="F44" s="650"/>
      <c r="G44" s="641"/>
      <c r="H44" s="641"/>
    </row>
    <row r="45" spans="1:8" s="573" customFormat="1" ht="30" customHeight="1">
      <c r="A45" s="621" t="s">
        <v>137</v>
      </c>
      <c r="B45" s="624">
        <v>1532</v>
      </c>
      <c r="C45" s="623"/>
      <c r="D45" s="623"/>
      <c r="E45" s="623"/>
      <c r="F45" s="650"/>
      <c r="G45" s="641"/>
      <c r="H45" s="641"/>
    </row>
    <row r="46" spans="1:8" s="573" customFormat="1" ht="30" customHeight="1">
      <c r="A46" s="625" t="s">
        <v>138</v>
      </c>
      <c r="B46" s="626">
        <v>2738</v>
      </c>
      <c r="C46" s="623"/>
      <c r="D46" s="623"/>
      <c r="E46" s="623"/>
      <c r="F46" s="650"/>
      <c r="G46" s="641"/>
      <c r="H46" s="641"/>
    </row>
    <row r="47" spans="1:8" s="573" customFormat="1" ht="30" customHeight="1">
      <c r="A47" s="621" t="s">
        <v>139</v>
      </c>
      <c r="B47" s="627">
        <v>465</v>
      </c>
      <c r="C47" s="355" t="s">
        <v>140</v>
      </c>
      <c r="D47" s="355">
        <f>D29+D30+D36+D40</f>
        <v>253984</v>
      </c>
      <c r="E47" s="355">
        <f>E29+E30+E36</f>
        <v>315807</v>
      </c>
      <c r="F47" s="645">
        <f>F29+F30+F36</f>
        <v>265369</v>
      </c>
      <c r="G47" s="641">
        <f>F47/D47*100</f>
        <v>104.48256583091849</v>
      </c>
      <c r="H47" s="641"/>
    </row>
    <row r="48" spans="1:8" s="573" customFormat="1" ht="30" customHeight="1">
      <c r="A48" s="621" t="s">
        <v>141</v>
      </c>
      <c r="B48" s="627">
        <v>820</v>
      </c>
      <c r="C48" s="623"/>
      <c r="D48" s="623"/>
      <c r="E48" s="623"/>
      <c r="F48" s="650"/>
      <c r="G48" s="641"/>
      <c r="H48" s="641"/>
    </row>
    <row r="49" spans="1:8" s="573" customFormat="1" ht="30" customHeight="1">
      <c r="A49" s="621" t="s">
        <v>142</v>
      </c>
      <c r="B49" s="627">
        <v>27</v>
      </c>
      <c r="C49" s="623"/>
      <c r="D49" s="623"/>
      <c r="E49" s="623"/>
      <c r="F49" s="650"/>
      <c r="G49" s="641"/>
      <c r="H49" s="641"/>
    </row>
    <row r="50" spans="1:8" s="573" customFormat="1" ht="30" customHeight="1">
      <c r="A50" s="621" t="s">
        <v>143</v>
      </c>
      <c r="B50" s="627">
        <v>33002</v>
      </c>
      <c r="C50" s="623"/>
      <c r="D50" s="623"/>
      <c r="E50" s="623"/>
      <c r="F50" s="650"/>
      <c r="G50" s="641"/>
      <c r="H50" s="641"/>
    </row>
    <row r="51" spans="1:8" s="573" customFormat="1" ht="30" customHeight="1">
      <c r="A51" s="621" t="s">
        <v>144</v>
      </c>
      <c r="B51" s="627">
        <v>1636</v>
      </c>
      <c r="C51" s="623"/>
      <c r="D51" s="623"/>
      <c r="E51" s="623"/>
      <c r="F51" s="650"/>
      <c r="G51" s="641"/>
      <c r="H51" s="641"/>
    </row>
    <row r="52" spans="1:8" s="573" customFormat="1" ht="30" customHeight="1">
      <c r="A52" s="621" t="s">
        <v>145</v>
      </c>
      <c r="B52" s="627">
        <v>9420</v>
      </c>
      <c r="C52" s="623"/>
      <c r="D52" s="623"/>
      <c r="E52" s="623"/>
      <c r="F52" s="650"/>
      <c r="G52" s="641"/>
      <c r="H52" s="641"/>
    </row>
    <row r="53" spans="1:8" s="573" customFormat="1" ht="30" customHeight="1">
      <c r="A53" s="621" t="s">
        <v>146</v>
      </c>
      <c r="B53" s="627">
        <v>392</v>
      </c>
      <c r="C53" s="623"/>
      <c r="D53" s="623"/>
      <c r="E53" s="623"/>
      <c r="F53" s="650"/>
      <c r="G53" s="641"/>
      <c r="H53" s="641"/>
    </row>
    <row r="54" spans="1:8" s="573" customFormat="1" ht="30" customHeight="1">
      <c r="A54" s="621" t="s">
        <v>147</v>
      </c>
      <c r="B54" s="627">
        <v>18448</v>
      </c>
      <c r="C54" s="623"/>
      <c r="D54" s="623"/>
      <c r="E54" s="623"/>
      <c r="F54" s="650"/>
      <c r="G54" s="641"/>
      <c r="H54" s="641"/>
    </row>
    <row r="55" spans="1:8" s="573" customFormat="1" ht="30" customHeight="1">
      <c r="A55" s="621" t="s">
        <v>148</v>
      </c>
      <c r="B55" s="627">
        <v>8147</v>
      </c>
      <c r="C55" s="623"/>
      <c r="D55" s="623"/>
      <c r="E55" s="623"/>
      <c r="F55" s="650"/>
      <c r="G55" s="641"/>
      <c r="H55" s="641"/>
    </row>
    <row r="56" spans="1:8" s="573" customFormat="1" ht="30" customHeight="1">
      <c r="A56" s="621" t="s">
        <v>149</v>
      </c>
      <c r="B56" s="627">
        <v>683</v>
      </c>
      <c r="C56" s="623"/>
      <c r="D56" s="623"/>
      <c r="E56" s="623"/>
      <c r="F56" s="650"/>
      <c r="G56" s="641"/>
      <c r="H56" s="641"/>
    </row>
    <row r="57" spans="1:8" s="573" customFormat="1" ht="30" customHeight="1">
      <c r="A57" s="621" t="s">
        <v>150</v>
      </c>
      <c r="B57" s="627">
        <v>11852</v>
      </c>
      <c r="C57" s="623"/>
      <c r="D57" s="623"/>
      <c r="E57" s="623"/>
      <c r="F57" s="650"/>
      <c r="G57" s="641"/>
      <c r="H57" s="641"/>
    </row>
    <row r="58" spans="1:8" s="573" customFormat="1" ht="30" customHeight="1">
      <c r="A58" s="621" t="s">
        <v>151</v>
      </c>
      <c r="B58" s="627">
        <v>473</v>
      </c>
      <c r="C58" s="623"/>
      <c r="D58" s="623"/>
      <c r="E58" s="623"/>
      <c r="F58" s="650"/>
      <c r="G58" s="641"/>
      <c r="H58" s="641"/>
    </row>
    <row r="59" spans="1:8" s="573" customFormat="1" ht="30" customHeight="1">
      <c r="A59" s="621" t="s">
        <v>152</v>
      </c>
      <c r="B59" s="627">
        <v>2028</v>
      </c>
      <c r="C59" s="623"/>
      <c r="D59" s="623"/>
      <c r="E59" s="623"/>
      <c r="F59" s="650"/>
      <c r="G59" s="641"/>
      <c r="H59" s="641"/>
    </row>
    <row r="60" spans="1:8" s="573" customFormat="1" ht="30" customHeight="1">
      <c r="A60" s="621" t="s">
        <v>153</v>
      </c>
      <c r="B60" s="627">
        <v>44</v>
      </c>
      <c r="C60" s="606"/>
      <c r="D60" s="606"/>
      <c r="E60" s="606"/>
      <c r="F60" s="645"/>
      <c r="G60" s="641"/>
      <c r="H60" s="641"/>
    </row>
    <row r="61" spans="1:8" s="573" customFormat="1" ht="30" customHeight="1">
      <c r="A61" s="621" t="s">
        <v>154</v>
      </c>
      <c r="B61" s="627">
        <v>51</v>
      </c>
      <c r="C61" s="628"/>
      <c r="D61" s="628"/>
      <c r="E61" s="628"/>
      <c r="F61" s="651"/>
      <c r="G61" s="641"/>
      <c r="H61" s="641"/>
    </row>
    <row r="62" spans="1:8" s="573" customFormat="1" ht="30" customHeight="1">
      <c r="A62" s="621" t="s">
        <v>155</v>
      </c>
      <c r="B62" s="627">
        <v>1260</v>
      </c>
      <c r="C62" s="629"/>
      <c r="D62" s="629"/>
      <c r="E62" s="629"/>
      <c r="F62" s="652"/>
      <c r="G62" s="653"/>
      <c r="H62" s="654"/>
    </row>
    <row r="63" spans="1:8" s="573" customFormat="1" ht="21" customHeight="1">
      <c r="A63" s="630" t="s">
        <v>156</v>
      </c>
      <c r="B63" s="612">
        <v>24794</v>
      </c>
      <c r="C63" s="629"/>
      <c r="D63" s="629"/>
      <c r="E63" s="629"/>
      <c r="F63" s="652"/>
      <c r="G63" s="653"/>
      <c r="H63" s="654"/>
    </row>
    <row r="64" spans="1:8" s="573" customFormat="1" ht="21" customHeight="1">
      <c r="A64" s="630" t="s">
        <v>157</v>
      </c>
      <c r="B64" s="631">
        <v>10434</v>
      </c>
      <c r="C64" s="629"/>
      <c r="D64" s="629"/>
      <c r="E64" s="629"/>
      <c r="F64" s="652"/>
      <c r="G64" s="653"/>
      <c r="H64" s="654"/>
    </row>
    <row r="65" spans="1:8" s="573" customFormat="1" ht="21" customHeight="1">
      <c r="A65" s="630" t="s">
        <v>158</v>
      </c>
      <c r="B65" s="612"/>
      <c r="C65" s="655" t="s">
        <v>159</v>
      </c>
      <c r="D65" s="629"/>
      <c r="E65" s="629"/>
      <c r="F65" s="652">
        <f>B67-F47</f>
        <v>9795</v>
      </c>
      <c r="G65" s="653"/>
      <c r="H65" s="654"/>
    </row>
    <row r="66" spans="1:8" s="573" customFormat="1" ht="21" customHeight="1">
      <c r="A66" s="630" t="s">
        <v>160</v>
      </c>
      <c r="B66" s="631">
        <v>27815</v>
      </c>
      <c r="C66" s="629" t="s">
        <v>161</v>
      </c>
      <c r="D66" s="629">
        <v>0</v>
      </c>
      <c r="E66" s="629"/>
      <c r="F66" s="652">
        <v>9795</v>
      </c>
      <c r="G66" s="653"/>
      <c r="H66" s="654"/>
    </row>
    <row r="67" spans="1:8" s="573" customFormat="1" ht="21" customHeight="1">
      <c r="A67" s="656" t="s">
        <v>162</v>
      </c>
      <c r="B67" s="657">
        <f>B33+B34+B64+B65+B66</f>
        <v>275164</v>
      </c>
      <c r="C67" s="629" t="s">
        <v>163</v>
      </c>
      <c r="D67" s="629">
        <v>0</v>
      </c>
      <c r="E67" s="629"/>
      <c r="F67" s="652">
        <f>F47+F65</f>
        <v>275164</v>
      </c>
      <c r="G67" s="653"/>
      <c r="H67" s="654"/>
    </row>
    <row r="68" spans="1:8" ht="21" customHeight="1">
      <c r="A68" s="658"/>
      <c r="B68" s="657"/>
      <c r="C68" s="629"/>
      <c r="D68" s="629"/>
      <c r="E68" s="629"/>
      <c r="F68" s="652"/>
      <c r="G68" s="653"/>
      <c r="H68" s="654"/>
    </row>
    <row r="69" spans="1:6" ht="21" customHeight="1">
      <c r="A69" s="659"/>
      <c r="B69" s="660"/>
      <c r="C69" s="661"/>
      <c r="D69" s="661"/>
      <c r="E69" s="661"/>
      <c r="F69" s="662"/>
    </row>
    <row r="70" spans="1:6" ht="21" customHeight="1">
      <c r="A70" s="659"/>
      <c r="B70" s="660"/>
      <c r="C70" s="661"/>
      <c r="D70" s="661"/>
      <c r="E70" s="661"/>
      <c r="F70" s="662"/>
    </row>
    <row r="71" spans="1:6" ht="21" customHeight="1">
      <c r="A71" s="659"/>
      <c r="B71" s="660"/>
      <c r="C71" s="661"/>
      <c r="D71" s="661"/>
      <c r="E71" s="661"/>
      <c r="F71" s="662"/>
    </row>
    <row r="72" spans="1:6" ht="21" customHeight="1">
      <c r="A72" s="659"/>
      <c r="B72" s="660"/>
      <c r="C72" s="661"/>
      <c r="D72" s="661"/>
      <c r="E72" s="661"/>
      <c r="F72" s="662"/>
    </row>
    <row r="73" spans="1:6" ht="21" customHeight="1">
      <c r="A73" s="659"/>
      <c r="B73" s="660"/>
      <c r="C73" s="661"/>
      <c r="D73" s="661"/>
      <c r="E73" s="661"/>
      <c r="F73" s="662"/>
    </row>
    <row r="74" spans="1:6" ht="21" customHeight="1">
      <c r="A74" s="659"/>
      <c r="B74" s="660"/>
      <c r="C74" s="661"/>
      <c r="D74" s="661"/>
      <c r="E74" s="661"/>
      <c r="F74" s="662"/>
    </row>
    <row r="75" spans="1:6" ht="21" customHeight="1">
      <c r="A75" s="659"/>
      <c r="B75" s="660"/>
      <c r="C75" s="661"/>
      <c r="D75" s="661"/>
      <c r="E75" s="661"/>
      <c r="F75" s="662"/>
    </row>
    <row r="76" spans="1:6" ht="21" customHeight="1">
      <c r="A76" s="659"/>
      <c r="B76" s="660"/>
      <c r="C76" s="661"/>
      <c r="D76" s="661"/>
      <c r="E76" s="661"/>
      <c r="F76" s="662"/>
    </row>
    <row r="77" spans="1:6" ht="21" customHeight="1">
      <c r="A77" s="659"/>
      <c r="B77" s="660"/>
      <c r="C77" s="661"/>
      <c r="D77" s="661"/>
      <c r="E77" s="661"/>
      <c r="F77" s="662"/>
    </row>
    <row r="78" spans="1:6" ht="21" customHeight="1">
      <c r="A78" s="659"/>
      <c r="B78" s="660"/>
      <c r="C78" s="661"/>
      <c r="D78" s="661"/>
      <c r="E78" s="661"/>
      <c r="F78" s="662"/>
    </row>
    <row r="79" spans="1:6" ht="21" customHeight="1">
      <c r="A79" s="659"/>
      <c r="B79" s="660"/>
      <c r="C79" s="661"/>
      <c r="D79" s="661"/>
      <c r="E79" s="661"/>
      <c r="F79" s="662"/>
    </row>
    <row r="80" spans="1:2" ht="21" customHeight="1">
      <c r="A80" s="659"/>
      <c r="B80" s="660"/>
    </row>
    <row r="81" spans="1:2" ht="21" customHeight="1">
      <c r="A81" s="659"/>
      <c r="B81" s="660"/>
    </row>
    <row r="82" spans="1:2" ht="21" customHeight="1">
      <c r="A82" s="659"/>
      <c r="B82" s="660"/>
    </row>
    <row r="83" spans="1:2" ht="21" customHeight="1">
      <c r="A83" s="659"/>
      <c r="B83" s="660"/>
    </row>
    <row r="84" spans="1:2" ht="21" customHeight="1">
      <c r="A84" s="659"/>
      <c r="B84" s="660"/>
    </row>
    <row r="85" ht="21" customHeight="1">
      <c r="A85" s="659"/>
    </row>
  </sheetData>
  <sheetProtection/>
  <mergeCells count="19">
    <mergeCell ref="A2:H2"/>
    <mergeCell ref="A3:F3"/>
    <mergeCell ref="G3:H3"/>
    <mergeCell ref="A4:A5"/>
    <mergeCell ref="A67:A68"/>
    <mergeCell ref="B4:B5"/>
    <mergeCell ref="B67:B68"/>
    <mergeCell ref="C4:C5"/>
    <mergeCell ref="C67:C68"/>
    <mergeCell ref="D4:D5"/>
    <mergeCell ref="D67:D68"/>
    <mergeCell ref="E4:E5"/>
    <mergeCell ref="E67:E68"/>
    <mergeCell ref="F4:F5"/>
    <mergeCell ref="F67:F68"/>
    <mergeCell ref="G4:G5"/>
    <mergeCell ref="G67:G68"/>
    <mergeCell ref="H4:H5"/>
    <mergeCell ref="H67:H68"/>
  </mergeCells>
  <printOptions horizontalCentered="1"/>
  <pageMargins left="0.16" right="0.16" top="0.39" bottom="0.55" header="0.11999999999999998" footer="0.31"/>
  <pageSetup horizontalDpi="600" verticalDpi="600" orientation="landscape" paperSize="9" scale="8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3"/>
  <sheetViews>
    <sheetView view="pageBreakPreview" zoomScale="82" zoomScaleSheetLayoutView="82" workbookViewId="0" topLeftCell="E20">
      <selection activeCell="E20" sqref="A1:IV65536"/>
    </sheetView>
  </sheetViews>
  <sheetFormatPr defaultColWidth="9.00390625" defaultRowHeight="14.25"/>
  <cols>
    <col min="1" max="1" width="18.50390625" style="522" customWidth="1"/>
    <col min="2" max="2" width="9.875" style="523" customWidth="1"/>
    <col min="3" max="3" width="19.00390625" style="523" customWidth="1"/>
    <col min="4" max="4" width="13.125" style="524" customWidth="1"/>
    <col min="5" max="5" width="124.00390625" style="525" customWidth="1"/>
    <col min="6" max="6" width="28.25390625" style="526" customWidth="1"/>
    <col min="7" max="7" width="9.00390625" style="526" customWidth="1"/>
    <col min="8" max="16384" width="9.00390625" style="403" customWidth="1"/>
  </cols>
  <sheetData>
    <row r="1" spans="1:7" s="110" customFormat="1" ht="20.25">
      <c r="A1" s="527" t="s">
        <v>164</v>
      </c>
      <c r="B1" s="528"/>
      <c r="C1" s="528"/>
      <c r="D1" s="529"/>
      <c r="E1" s="558"/>
      <c r="F1" s="559"/>
      <c r="G1" s="559"/>
    </row>
    <row r="2" spans="1:7" s="110" customFormat="1" ht="27.75">
      <c r="A2" s="530" t="s">
        <v>165</v>
      </c>
      <c r="B2" s="530"/>
      <c r="C2" s="530"/>
      <c r="D2" s="530"/>
      <c r="E2" s="530"/>
      <c r="F2" s="559"/>
      <c r="G2" s="559"/>
    </row>
    <row r="3" spans="1:7" s="521" customFormat="1" ht="16.5" customHeight="1">
      <c r="A3" s="531" t="s">
        <v>166</v>
      </c>
      <c r="B3" s="118"/>
      <c r="C3" s="118"/>
      <c r="D3" s="118"/>
      <c r="E3" s="118"/>
      <c r="F3" s="560"/>
      <c r="G3" s="560"/>
    </row>
    <row r="4" spans="1:7" s="110" customFormat="1" ht="18">
      <c r="A4" s="532" t="s">
        <v>167</v>
      </c>
      <c r="B4" s="533" t="s">
        <v>168</v>
      </c>
      <c r="C4" s="533" t="s">
        <v>169</v>
      </c>
      <c r="D4" s="534" t="s">
        <v>170</v>
      </c>
      <c r="E4" s="561" t="s">
        <v>171</v>
      </c>
      <c r="F4" s="559"/>
      <c r="G4" s="559"/>
    </row>
    <row r="5" spans="1:7" s="110" customFormat="1" ht="30.75" customHeight="1">
      <c r="A5" s="532"/>
      <c r="B5" s="533"/>
      <c r="C5" s="533"/>
      <c r="D5" s="534"/>
      <c r="E5" s="561"/>
      <c r="F5" s="559"/>
      <c r="G5" s="559"/>
    </row>
    <row r="6" spans="1:7" s="110" customFormat="1" ht="33.75" customHeight="1">
      <c r="A6" s="535" t="s">
        <v>172</v>
      </c>
      <c r="B6" s="536">
        <f>SUM(B7:B33)</f>
        <v>308754</v>
      </c>
      <c r="C6" s="536">
        <f>SUM(C7:C33)</f>
        <v>252039</v>
      </c>
      <c r="D6" s="537">
        <f aca="true" t="shared" si="0" ref="D6:D12">(C6-B6)/B6*100</f>
        <v>-18.368992790376804</v>
      </c>
      <c r="E6" s="562" t="s">
        <v>173</v>
      </c>
      <c r="F6" s="559"/>
      <c r="G6" s="559"/>
    </row>
    <row r="7" spans="1:7" s="521" customFormat="1" ht="303" customHeight="1">
      <c r="A7" s="538" t="s">
        <v>174</v>
      </c>
      <c r="B7" s="539">
        <v>21234</v>
      </c>
      <c r="C7" s="540">
        <v>19478</v>
      </c>
      <c r="D7" s="541">
        <f t="shared" si="0"/>
        <v>-8.269756051615335</v>
      </c>
      <c r="E7" s="563" t="s">
        <v>175</v>
      </c>
      <c r="F7" s="560"/>
      <c r="G7" s="560"/>
    </row>
    <row r="8" spans="1:7" s="521" customFormat="1" ht="9.75" customHeight="1" hidden="1">
      <c r="A8" s="542"/>
      <c r="B8" s="542"/>
      <c r="C8" s="543"/>
      <c r="D8" s="542"/>
      <c r="E8" s="564"/>
      <c r="F8" s="560"/>
      <c r="G8" s="560"/>
    </row>
    <row r="9" spans="1:7" s="521" customFormat="1" ht="117" customHeight="1" hidden="1">
      <c r="A9" s="542"/>
      <c r="B9" s="542"/>
      <c r="C9" s="543"/>
      <c r="D9" s="542"/>
      <c r="E9" s="564"/>
      <c r="F9" s="560"/>
      <c r="G9" s="560"/>
    </row>
    <row r="10" spans="1:7" s="521" customFormat="1" ht="81.75" customHeight="1">
      <c r="A10" s="544" t="s">
        <v>176</v>
      </c>
      <c r="B10" s="545">
        <v>265</v>
      </c>
      <c r="C10" s="545">
        <v>307</v>
      </c>
      <c r="D10" s="546">
        <f t="shared" si="0"/>
        <v>15.849056603773585</v>
      </c>
      <c r="E10" s="563" t="s">
        <v>177</v>
      </c>
      <c r="F10" s="560"/>
      <c r="G10" s="560"/>
    </row>
    <row r="11" spans="1:7" s="521" customFormat="1" ht="240" customHeight="1">
      <c r="A11" s="544" t="s">
        <v>178</v>
      </c>
      <c r="B11" s="545">
        <v>7911</v>
      </c>
      <c r="C11" s="545">
        <v>8124</v>
      </c>
      <c r="D11" s="547">
        <f t="shared" si="0"/>
        <v>2.6924535456958667</v>
      </c>
      <c r="E11" s="565" t="s">
        <v>179</v>
      </c>
      <c r="F11" s="560"/>
      <c r="G11" s="560"/>
    </row>
    <row r="12" spans="1:7" s="521" customFormat="1" ht="212.25" customHeight="1">
      <c r="A12" s="544" t="s">
        <v>180</v>
      </c>
      <c r="B12" s="545">
        <v>54346</v>
      </c>
      <c r="C12" s="545">
        <v>48129</v>
      </c>
      <c r="D12" s="547">
        <f t="shared" si="0"/>
        <v>-11.439664372722923</v>
      </c>
      <c r="E12" s="546" t="s">
        <v>181</v>
      </c>
      <c r="F12" s="560"/>
      <c r="G12" s="560"/>
    </row>
    <row r="13" spans="1:7" s="521" customFormat="1" ht="81" customHeight="1">
      <c r="A13" s="548"/>
      <c r="B13" s="545"/>
      <c r="C13" s="545"/>
      <c r="D13" s="547"/>
      <c r="E13" s="566"/>
      <c r="F13" s="560"/>
      <c r="G13" s="560"/>
    </row>
    <row r="14" spans="1:7" s="521" customFormat="1" ht="96" customHeight="1">
      <c r="A14" s="235" t="s">
        <v>182</v>
      </c>
      <c r="B14" s="549">
        <v>108</v>
      </c>
      <c r="C14" s="550">
        <v>71</v>
      </c>
      <c r="D14" s="551">
        <f aca="true" t="shared" si="1" ref="D14:D20">(C14-B14)/B14*100</f>
        <v>-34.25925925925926</v>
      </c>
      <c r="E14" s="567" t="s">
        <v>183</v>
      </c>
      <c r="F14" s="560"/>
      <c r="G14" s="560"/>
    </row>
    <row r="15" spans="1:7" s="521" customFormat="1" ht="142.5" customHeight="1">
      <c r="A15" s="544" t="s">
        <v>184</v>
      </c>
      <c r="B15" s="545">
        <v>4049</v>
      </c>
      <c r="C15" s="545">
        <v>1449</v>
      </c>
      <c r="D15" s="547">
        <f t="shared" si="1"/>
        <v>-64.21338602123981</v>
      </c>
      <c r="E15" s="567" t="s">
        <v>185</v>
      </c>
      <c r="F15" s="560"/>
      <c r="G15" s="560"/>
    </row>
    <row r="16" spans="1:7" s="521" customFormat="1" ht="273" customHeight="1">
      <c r="A16" s="544" t="s">
        <v>186</v>
      </c>
      <c r="B16" s="545">
        <v>49271</v>
      </c>
      <c r="C16" s="545">
        <v>41327</v>
      </c>
      <c r="D16" s="547">
        <f t="shared" si="1"/>
        <v>-16.123074425118226</v>
      </c>
      <c r="E16" s="567" t="s">
        <v>187</v>
      </c>
      <c r="F16" s="560"/>
      <c r="G16" s="560"/>
    </row>
    <row r="17" spans="1:7" s="521" customFormat="1" ht="213.75" customHeight="1">
      <c r="A17" s="544" t="s">
        <v>188</v>
      </c>
      <c r="B17" s="545">
        <v>35309</v>
      </c>
      <c r="C17" s="545">
        <v>21450</v>
      </c>
      <c r="D17" s="547">
        <f t="shared" si="1"/>
        <v>-39.250615990257444</v>
      </c>
      <c r="E17" s="565" t="s">
        <v>189</v>
      </c>
      <c r="F17" s="560"/>
      <c r="G17" s="560"/>
    </row>
    <row r="18" spans="1:7" s="521" customFormat="1" ht="141" customHeight="1">
      <c r="A18" s="544" t="s">
        <v>190</v>
      </c>
      <c r="B18" s="545">
        <v>6706</v>
      </c>
      <c r="C18" s="545">
        <v>1140</v>
      </c>
      <c r="D18" s="547">
        <f t="shared" si="1"/>
        <v>-83.00029824038174</v>
      </c>
      <c r="E18" s="568" t="s">
        <v>191</v>
      </c>
      <c r="F18" s="560"/>
      <c r="G18" s="569"/>
    </row>
    <row r="19" spans="1:7" s="521" customFormat="1" ht="351" customHeight="1">
      <c r="A19" s="544" t="s">
        <v>192</v>
      </c>
      <c r="B19" s="545">
        <v>3504</v>
      </c>
      <c r="C19" s="545">
        <v>16663</v>
      </c>
      <c r="D19" s="547">
        <f t="shared" si="1"/>
        <v>375.5422374429224</v>
      </c>
      <c r="E19" s="567" t="s">
        <v>193</v>
      </c>
      <c r="F19" s="560"/>
      <c r="G19" s="560"/>
    </row>
    <row r="20" spans="1:7" s="521" customFormat="1" ht="306.75" customHeight="1">
      <c r="A20" s="552" t="s">
        <v>194</v>
      </c>
      <c r="B20" s="553">
        <v>86875</v>
      </c>
      <c r="C20" s="553">
        <v>66198</v>
      </c>
      <c r="D20" s="541">
        <f t="shared" si="1"/>
        <v>-23.80086330935252</v>
      </c>
      <c r="E20" s="570" t="s">
        <v>195</v>
      </c>
      <c r="F20" s="571"/>
      <c r="G20" s="560"/>
    </row>
    <row r="21" spans="1:7" s="521" customFormat="1" ht="12" customHeight="1">
      <c r="A21" s="552"/>
      <c r="B21" s="553"/>
      <c r="C21" s="553"/>
      <c r="D21" s="541"/>
      <c r="E21" s="570"/>
      <c r="F21" s="560"/>
      <c r="G21" s="560"/>
    </row>
    <row r="22" spans="1:7" s="521" customFormat="1" ht="97.5" customHeight="1" hidden="1">
      <c r="A22" s="552"/>
      <c r="B22" s="553"/>
      <c r="C22" s="553"/>
      <c r="D22" s="541"/>
      <c r="E22" s="570"/>
      <c r="F22" s="560"/>
      <c r="G22" s="560"/>
    </row>
    <row r="23" spans="1:7" s="521" customFormat="1" ht="148.5" customHeight="1">
      <c r="A23" s="544" t="s">
        <v>196</v>
      </c>
      <c r="B23" s="545">
        <v>11348</v>
      </c>
      <c r="C23" s="545">
        <v>9242</v>
      </c>
      <c r="D23" s="547">
        <f aca="true" t="shared" si="2" ref="D23:D33">(C23-B23)/B23*100</f>
        <v>-18.558336270708494</v>
      </c>
      <c r="E23" s="568" t="s">
        <v>197</v>
      </c>
      <c r="F23" s="560"/>
      <c r="G23" s="560"/>
    </row>
    <row r="24" spans="1:7" s="521" customFormat="1" ht="123.75" customHeight="1">
      <c r="A24" s="544" t="s">
        <v>198</v>
      </c>
      <c r="B24" s="545">
        <v>1603</v>
      </c>
      <c r="C24" s="545">
        <v>1436</v>
      </c>
      <c r="D24" s="547">
        <f t="shared" si="2"/>
        <v>-10.41796631316282</v>
      </c>
      <c r="E24" s="568" t="s">
        <v>199</v>
      </c>
      <c r="F24" s="560"/>
      <c r="G24" s="560"/>
    </row>
    <row r="25" spans="1:7" s="521" customFormat="1" ht="117" customHeight="1">
      <c r="A25" s="544" t="s">
        <v>200</v>
      </c>
      <c r="B25" s="545">
        <v>1944</v>
      </c>
      <c r="C25" s="545">
        <v>862</v>
      </c>
      <c r="D25" s="547">
        <f t="shared" si="2"/>
        <v>-55.65843621399177</v>
      </c>
      <c r="E25" s="568" t="s">
        <v>201</v>
      </c>
      <c r="F25" s="560"/>
      <c r="G25" s="560"/>
    </row>
    <row r="26" spans="1:7" s="521" customFormat="1" ht="36.75" customHeight="1">
      <c r="A26" s="544" t="s">
        <v>202</v>
      </c>
      <c r="B26" s="554">
        <v>25</v>
      </c>
      <c r="C26" s="545">
        <v>1479</v>
      </c>
      <c r="D26" s="547">
        <f t="shared" si="2"/>
        <v>5816</v>
      </c>
      <c r="E26" s="142" t="s">
        <v>203</v>
      </c>
      <c r="F26" s="560"/>
      <c r="G26" s="560"/>
    </row>
    <row r="27" spans="1:7" s="521" customFormat="1" ht="165.75" customHeight="1">
      <c r="A27" s="544" t="s">
        <v>204</v>
      </c>
      <c r="B27" s="545">
        <v>3428</v>
      </c>
      <c r="C27" s="545">
        <v>2847</v>
      </c>
      <c r="D27" s="547">
        <f t="shared" si="2"/>
        <v>-16.948658109684946</v>
      </c>
      <c r="E27" s="568" t="s">
        <v>205</v>
      </c>
      <c r="F27" s="560"/>
      <c r="G27" s="560"/>
    </row>
    <row r="28" spans="1:7" s="521" customFormat="1" ht="114" customHeight="1">
      <c r="A28" s="544" t="s">
        <v>206</v>
      </c>
      <c r="B28" s="545">
        <v>13417</v>
      </c>
      <c r="C28" s="545">
        <v>6167</v>
      </c>
      <c r="D28" s="547">
        <f t="shared" si="2"/>
        <v>-54.03592457330253</v>
      </c>
      <c r="E28" s="568" t="s">
        <v>207</v>
      </c>
      <c r="F28" s="560"/>
      <c r="G28" s="560"/>
    </row>
    <row r="29" spans="1:7" s="521" customFormat="1" ht="69.75" customHeight="1">
      <c r="A29" s="544" t="s">
        <v>208</v>
      </c>
      <c r="B29" s="545">
        <v>801</v>
      </c>
      <c r="C29" s="545"/>
      <c r="D29" s="547">
        <f t="shared" si="2"/>
        <v>-100</v>
      </c>
      <c r="E29" s="142"/>
      <c r="F29" s="560"/>
      <c r="G29" s="560"/>
    </row>
    <row r="30" spans="1:7" s="521" customFormat="1" ht="204.75" customHeight="1">
      <c r="A30" s="544" t="s">
        <v>209</v>
      </c>
      <c r="B30" s="545">
        <v>2843</v>
      </c>
      <c r="C30" s="545">
        <v>2068</v>
      </c>
      <c r="D30" s="547">
        <f t="shared" si="2"/>
        <v>-27.259936686598664</v>
      </c>
      <c r="E30" s="568" t="s">
        <v>210</v>
      </c>
      <c r="F30" s="560"/>
      <c r="G30" s="560"/>
    </row>
    <row r="31" spans="1:7" s="521" customFormat="1" ht="72.75" customHeight="1">
      <c r="A31" s="544" t="s">
        <v>211</v>
      </c>
      <c r="B31" s="545">
        <v>310</v>
      </c>
      <c r="C31" s="555">
        <v>165</v>
      </c>
      <c r="D31" s="547">
        <f t="shared" si="2"/>
        <v>-46.774193548387096</v>
      </c>
      <c r="E31" s="293" t="s">
        <v>212</v>
      </c>
      <c r="F31" s="560"/>
      <c r="G31" s="560"/>
    </row>
    <row r="32" spans="1:7" s="521" customFormat="1" ht="51.75" customHeight="1">
      <c r="A32" s="544" t="s">
        <v>213</v>
      </c>
      <c r="B32" s="545">
        <v>3453</v>
      </c>
      <c r="C32" s="555">
        <v>3426</v>
      </c>
      <c r="D32" s="547">
        <f t="shared" si="2"/>
        <v>-0.7819287576020852</v>
      </c>
      <c r="E32" s="293"/>
      <c r="F32" s="560"/>
      <c r="G32" s="560"/>
    </row>
    <row r="33" spans="1:7" s="403" customFormat="1" ht="33.75" customHeight="1">
      <c r="A33" s="544" t="s">
        <v>214</v>
      </c>
      <c r="B33" s="556">
        <v>4</v>
      </c>
      <c r="C33" s="555">
        <v>11</v>
      </c>
      <c r="D33" s="557">
        <f t="shared" si="2"/>
        <v>175</v>
      </c>
      <c r="E33" s="293"/>
      <c r="F33" s="526"/>
      <c r="G33" s="526"/>
    </row>
  </sheetData>
  <sheetProtection/>
  <mergeCells count="22">
    <mergeCell ref="A2:E2"/>
    <mergeCell ref="A3:E3"/>
    <mergeCell ref="A4:A5"/>
    <mergeCell ref="A7:A9"/>
    <mergeCell ref="A12:A13"/>
    <mergeCell ref="A20:A22"/>
    <mergeCell ref="B4:B5"/>
    <mergeCell ref="B7:B9"/>
    <mergeCell ref="B12:B13"/>
    <mergeCell ref="B20:B22"/>
    <mergeCell ref="C4:C5"/>
    <mergeCell ref="C7:C9"/>
    <mergeCell ref="C12:C13"/>
    <mergeCell ref="C20:C22"/>
    <mergeCell ref="D4:D5"/>
    <mergeCell ref="D7:D9"/>
    <mergeCell ref="D12:D13"/>
    <mergeCell ref="D20:D22"/>
    <mergeCell ref="E4:E5"/>
    <mergeCell ref="E7:E9"/>
    <mergeCell ref="E12:E13"/>
    <mergeCell ref="E20:E22"/>
  </mergeCells>
  <printOptions horizontalCentered="1"/>
  <pageMargins left="0.2" right="0.16" top="0.39" bottom="0.59" header="0.51" footer="0.31"/>
  <pageSetup horizontalDpi="600" verticalDpi="600" orientation="landscape" paperSize="9" scale="77"/>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2"/>
  <sheetViews>
    <sheetView showZeros="0" workbookViewId="0" topLeftCell="A1">
      <pane ySplit="3" topLeftCell="A28" activePane="bottomLeft" state="frozen"/>
      <selection pane="bottomLeft" activeCell="A1" sqref="A1:IV65536"/>
    </sheetView>
  </sheetViews>
  <sheetFormatPr defaultColWidth="9.00390625" defaultRowHeight="14.25"/>
  <cols>
    <col min="1" max="1" width="23.125" style="430" customWidth="1"/>
    <col min="2" max="3" width="14.50390625" style="149" customWidth="1"/>
    <col min="4" max="4" width="14.75390625" style="431" customWidth="1"/>
    <col min="5" max="5" width="36.00390625" style="432" customWidth="1"/>
    <col min="6" max="6" width="15.50390625" style="149" customWidth="1"/>
    <col min="7" max="7" width="13.625" style="149" customWidth="1"/>
    <col min="8" max="8" width="12.50390625" style="433" customWidth="1"/>
    <col min="9" max="16384" width="9.00390625" style="149" customWidth="1"/>
  </cols>
  <sheetData>
    <row r="1" spans="1:8" s="145" customFormat="1" ht="18.75" customHeight="1">
      <c r="A1" s="151" t="s">
        <v>215</v>
      </c>
      <c r="B1" s="434"/>
      <c r="C1" s="152"/>
      <c r="D1" s="435"/>
      <c r="E1" s="479"/>
      <c r="F1" s="152"/>
      <c r="G1" s="152"/>
      <c r="H1" s="433"/>
    </row>
    <row r="2" spans="1:8" s="146" customFormat="1" ht="27.75" customHeight="1">
      <c r="A2" s="436" t="s">
        <v>216</v>
      </c>
      <c r="B2" s="436"/>
      <c r="C2" s="436"/>
      <c r="D2" s="436"/>
      <c r="E2" s="480"/>
      <c r="F2" s="436"/>
      <c r="G2" s="436"/>
      <c r="H2" s="436"/>
    </row>
    <row r="3" spans="1:8" s="147" customFormat="1" ht="16.5" customHeight="1">
      <c r="A3" s="437" t="s">
        <v>217</v>
      </c>
      <c r="B3" s="438"/>
      <c r="C3" s="439"/>
      <c r="D3" s="440"/>
      <c r="E3" s="481"/>
      <c r="F3" s="439"/>
      <c r="G3" s="439"/>
      <c r="H3" s="433"/>
    </row>
    <row r="4" spans="1:8" s="148" customFormat="1" ht="19.5" customHeight="1">
      <c r="A4" s="441" t="s">
        <v>218</v>
      </c>
      <c r="B4" s="442"/>
      <c r="C4" s="442"/>
      <c r="D4" s="443"/>
      <c r="E4" s="482" t="s">
        <v>219</v>
      </c>
      <c r="F4" s="483"/>
      <c r="G4" s="483"/>
      <c r="H4" s="443"/>
    </row>
    <row r="5" spans="1:8" s="148" customFormat="1" ht="19.5" customHeight="1">
      <c r="A5" s="444" t="s">
        <v>220</v>
      </c>
      <c r="B5" s="158" t="s">
        <v>221</v>
      </c>
      <c r="C5" s="159" t="s">
        <v>169</v>
      </c>
      <c r="D5" s="445" t="s">
        <v>222</v>
      </c>
      <c r="E5" s="484" t="s">
        <v>220</v>
      </c>
      <c r="F5" s="158" t="s">
        <v>221</v>
      </c>
      <c r="G5" s="159" t="s">
        <v>169</v>
      </c>
      <c r="H5" s="485" t="s">
        <v>222</v>
      </c>
    </row>
    <row r="6" spans="1:8" s="148" customFormat="1" ht="19.5" customHeight="1">
      <c r="A6" s="444"/>
      <c r="B6" s="396"/>
      <c r="C6" s="446"/>
      <c r="D6" s="447"/>
      <c r="E6" s="484" t="s">
        <v>223</v>
      </c>
      <c r="F6" s="158">
        <f>F7+F8</f>
        <v>62</v>
      </c>
      <c r="G6" s="486">
        <f>G7+G8</f>
        <v>1</v>
      </c>
      <c r="H6" s="487">
        <f>(G6-F6)/F6*100</f>
        <v>-98.38709677419355</v>
      </c>
    </row>
    <row r="7" spans="1:8" s="148" customFormat="1" ht="19.5" customHeight="1">
      <c r="A7" s="448"/>
      <c r="B7" s="169"/>
      <c r="C7" s="449"/>
      <c r="D7" s="450"/>
      <c r="E7" s="488" t="s">
        <v>224</v>
      </c>
      <c r="F7" s="489">
        <v>8</v>
      </c>
      <c r="G7" s="490">
        <v>1</v>
      </c>
      <c r="H7" s="487">
        <f aca="true" t="shared" si="0" ref="H7:H42">(G7-F7)/F7*100</f>
        <v>-87.5</v>
      </c>
    </row>
    <row r="8" spans="1:8" s="148" customFormat="1" ht="39.75" customHeight="1">
      <c r="A8" s="448" t="s">
        <v>225</v>
      </c>
      <c r="B8" s="169"/>
      <c r="C8" s="449"/>
      <c r="D8" s="450"/>
      <c r="E8" s="491" t="s">
        <v>226</v>
      </c>
      <c r="F8" s="492">
        <v>54</v>
      </c>
      <c r="G8" s="493"/>
      <c r="H8" s="487">
        <f t="shared" si="0"/>
        <v>-100</v>
      </c>
    </row>
    <row r="9" spans="1:8" s="148" customFormat="1" ht="39.75" customHeight="1">
      <c r="A9" s="448" t="s">
        <v>227</v>
      </c>
      <c r="B9" s="169"/>
      <c r="C9" s="449">
        <v>0</v>
      </c>
      <c r="D9" s="450"/>
      <c r="E9" s="494" t="s">
        <v>228</v>
      </c>
      <c r="F9" s="495">
        <f>F10+F11</f>
        <v>1593</v>
      </c>
      <c r="G9" s="496">
        <f>G10+G11</f>
        <v>1450</v>
      </c>
      <c r="H9" s="487">
        <f t="shared" si="0"/>
        <v>-8.976773383553043</v>
      </c>
    </row>
    <row r="10" spans="1:8" s="148" customFormat="1" ht="39.75" customHeight="1">
      <c r="A10" s="448" t="s">
        <v>229</v>
      </c>
      <c r="B10" s="169"/>
      <c r="C10" s="451">
        <v>0</v>
      </c>
      <c r="D10" s="452"/>
      <c r="E10" s="488" t="s">
        <v>230</v>
      </c>
      <c r="F10" s="489">
        <v>1543</v>
      </c>
      <c r="G10" s="497">
        <v>1422</v>
      </c>
      <c r="H10" s="487">
        <f t="shared" si="0"/>
        <v>-7.841866493843162</v>
      </c>
    </row>
    <row r="11" spans="1:8" s="148" customFormat="1" ht="39.75" customHeight="1">
      <c r="A11" s="448" t="s">
        <v>231</v>
      </c>
      <c r="B11" s="169"/>
      <c r="C11" s="453"/>
      <c r="D11" s="454"/>
      <c r="E11" s="488" t="s">
        <v>232</v>
      </c>
      <c r="F11" s="489">
        <v>50</v>
      </c>
      <c r="G11" s="497">
        <v>28</v>
      </c>
      <c r="H11" s="487">
        <f t="shared" si="0"/>
        <v>-44</v>
      </c>
    </row>
    <row r="12" spans="1:8" s="148" customFormat="1" ht="39.75" customHeight="1">
      <c r="A12" s="455" t="s">
        <v>233</v>
      </c>
      <c r="B12" s="453">
        <v>1752</v>
      </c>
      <c r="C12" s="456">
        <v>1151</v>
      </c>
      <c r="D12" s="454">
        <f aca="true" t="shared" si="1" ref="D12:D19">(C12-B12)/B12*100</f>
        <v>-34.30365296803653</v>
      </c>
      <c r="E12" s="494" t="s">
        <v>234</v>
      </c>
      <c r="F12" s="495">
        <f>F13+F21+F22+F23+F24+F25</f>
        <v>51250</v>
      </c>
      <c r="G12" s="496">
        <f>G13+G21+G22+G23+G24+G25</f>
        <v>27685</v>
      </c>
      <c r="H12" s="487">
        <f t="shared" si="0"/>
        <v>-45.98048780487805</v>
      </c>
    </row>
    <row r="13" spans="1:8" s="148" customFormat="1" ht="39.75" customHeight="1">
      <c r="A13" s="455" t="s">
        <v>235</v>
      </c>
      <c r="B13" s="457">
        <v>178</v>
      </c>
      <c r="C13" s="456">
        <v>94</v>
      </c>
      <c r="D13" s="454">
        <f t="shared" si="1"/>
        <v>-47.19101123595505</v>
      </c>
      <c r="E13" s="491" t="s">
        <v>236</v>
      </c>
      <c r="F13" s="489">
        <f>SUM(F14:F20)</f>
        <v>47199</v>
      </c>
      <c r="G13" s="493">
        <f>SUM(G14:G20)</f>
        <v>23967</v>
      </c>
      <c r="H13" s="487">
        <f t="shared" si="0"/>
        <v>-49.221381808936634</v>
      </c>
    </row>
    <row r="14" spans="1:8" s="148" customFormat="1" ht="39.75" customHeight="1">
      <c r="A14" s="455" t="s">
        <v>237</v>
      </c>
      <c r="B14" s="169">
        <f>SUM(B15:B19)</f>
        <v>64075</v>
      </c>
      <c r="C14" s="453">
        <f>SUM(C15:C19)</f>
        <v>21862</v>
      </c>
      <c r="D14" s="454">
        <f t="shared" si="1"/>
        <v>-65.88060866172454</v>
      </c>
      <c r="E14" s="491" t="s">
        <v>238</v>
      </c>
      <c r="F14" s="498">
        <v>3296</v>
      </c>
      <c r="G14" s="497">
        <v>3951</v>
      </c>
      <c r="H14" s="487">
        <f t="shared" si="0"/>
        <v>19.87257281553398</v>
      </c>
    </row>
    <row r="15" spans="1:8" s="148" customFormat="1" ht="39.75" customHeight="1">
      <c r="A15" s="302" t="s">
        <v>239</v>
      </c>
      <c r="B15" s="456">
        <v>34214</v>
      </c>
      <c r="C15" s="456">
        <v>21745</v>
      </c>
      <c r="D15" s="454">
        <f t="shared" si="1"/>
        <v>-36.4441456713626</v>
      </c>
      <c r="E15" s="488" t="s">
        <v>240</v>
      </c>
      <c r="F15" s="498">
        <v>17276</v>
      </c>
      <c r="G15" s="497">
        <v>10431</v>
      </c>
      <c r="H15" s="487">
        <f t="shared" si="0"/>
        <v>-39.62144014818245</v>
      </c>
    </row>
    <row r="16" spans="1:8" s="148" customFormat="1" ht="39.75" customHeight="1">
      <c r="A16" s="302" t="s">
        <v>241</v>
      </c>
      <c r="B16" s="458">
        <v>42</v>
      </c>
      <c r="C16" s="456">
        <v>35</v>
      </c>
      <c r="D16" s="454">
        <f t="shared" si="1"/>
        <v>-16.666666666666664</v>
      </c>
      <c r="E16" s="488" t="s">
        <v>242</v>
      </c>
      <c r="F16" s="498">
        <v>5954</v>
      </c>
      <c r="G16" s="497">
        <v>4402</v>
      </c>
      <c r="H16" s="487"/>
    </row>
    <row r="17" spans="1:8" s="148" customFormat="1" ht="39.75" customHeight="1">
      <c r="A17" s="459" t="s">
        <v>243</v>
      </c>
      <c r="B17" s="460">
        <v>797</v>
      </c>
      <c r="C17" s="461"/>
      <c r="D17" s="454">
        <f t="shared" si="1"/>
        <v>-100</v>
      </c>
      <c r="E17" s="491" t="s">
        <v>244</v>
      </c>
      <c r="F17" s="499">
        <v>8167</v>
      </c>
      <c r="G17" s="497">
        <v>797</v>
      </c>
      <c r="H17" s="487">
        <f t="shared" si="0"/>
        <v>-90.24121464430023</v>
      </c>
    </row>
    <row r="18" spans="1:8" s="148" customFormat="1" ht="39.75" customHeight="1">
      <c r="A18" s="302" t="s">
        <v>245</v>
      </c>
      <c r="B18" s="458">
        <v>-224</v>
      </c>
      <c r="C18" s="461">
        <v>-3</v>
      </c>
      <c r="D18" s="454">
        <f t="shared" si="1"/>
        <v>-98.66071428571429</v>
      </c>
      <c r="E18" s="488" t="s">
        <v>246</v>
      </c>
      <c r="F18" s="500">
        <v>45</v>
      </c>
      <c r="G18" s="497">
        <v>60</v>
      </c>
      <c r="H18" s="487">
        <f t="shared" si="0"/>
        <v>33.33333333333333</v>
      </c>
    </row>
    <row r="19" spans="1:8" s="148" customFormat="1" ht="39.75" customHeight="1">
      <c r="A19" s="302" t="s">
        <v>247</v>
      </c>
      <c r="B19" s="456">
        <v>29246</v>
      </c>
      <c r="C19" s="461">
        <v>85</v>
      </c>
      <c r="D19" s="454">
        <f t="shared" si="1"/>
        <v>-99.70936196402927</v>
      </c>
      <c r="E19" s="501" t="s">
        <v>248</v>
      </c>
      <c r="F19" s="483"/>
      <c r="G19" s="497"/>
      <c r="H19" s="487"/>
    </row>
    <row r="20" spans="1:8" s="148" customFormat="1" ht="39.75" customHeight="1">
      <c r="A20" s="448" t="s">
        <v>249</v>
      </c>
      <c r="B20" s="169"/>
      <c r="C20" s="462">
        <v>0</v>
      </c>
      <c r="D20" s="454"/>
      <c r="E20" s="488" t="s">
        <v>250</v>
      </c>
      <c r="F20" s="498">
        <v>12461</v>
      </c>
      <c r="G20" s="497">
        <v>4326</v>
      </c>
      <c r="H20" s="487">
        <f t="shared" si="0"/>
        <v>-65.28368509750422</v>
      </c>
    </row>
    <row r="21" spans="1:8" s="148" customFormat="1" ht="39.75" customHeight="1">
      <c r="A21" s="448" t="s">
        <v>251</v>
      </c>
      <c r="B21" s="169"/>
      <c r="C21" s="449">
        <v>0</v>
      </c>
      <c r="D21" s="454"/>
      <c r="E21" s="488" t="s">
        <v>252</v>
      </c>
      <c r="F21" s="489">
        <v>1719</v>
      </c>
      <c r="G21" s="497">
        <v>1366</v>
      </c>
      <c r="H21" s="487">
        <f t="shared" si="0"/>
        <v>-20.53519488074462</v>
      </c>
    </row>
    <row r="22" spans="1:8" s="148" customFormat="1" ht="39.75" customHeight="1">
      <c r="A22" s="448" t="s">
        <v>253</v>
      </c>
      <c r="B22" s="169"/>
      <c r="C22" s="451">
        <v>0</v>
      </c>
      <c r="D22" s="454"/>
      <c r="E22" s="488" t="s">
        <v>254</v>
      </c>
      <c r="F22" s="489">
        <v>586</v>
      </c>
      <c r="G22" s="502">
        <v>167</v>
      </c>
      <c r="H22" s="487">
        <f t="shared" si="0"/>
        <v>-71.50170648464163</v>
      </c>
    </row>
    <row r="23" spans="1:8" s="148" customFormat="1" ht="39.75" customHeight="1">
      <c r="A23" s="455" t="s">
        <v>255</v>
      </c>
      <c r="B23" s="457">
        <v>1443</v>
      </c>
      <c r="C23" s="456">
        <v>1759</v>
      </c>
      <c r="D23" s="454">
        <f>(C23-B23)/B23*100</f>
        <v>21.8988218988219</v>
      </c>
      <c r="E23" s="488" t="s">
        <v>256</v>
      </c>
      <c r="F23" s="489">
        <v>1368</v>
      </c>
      <c r="G23" s="497">
        <v>1834</v>
      </c>
      <c r="H23" s="487">
        <f t="shared" si="0"/>
        <v>34.06432748538012</v>
      </c>
    </row>
    <row r="24" spans="1:8" s="148" customFormat="1" ht="39.75" customHeight="1">
      <c r="A24" s="448" t="s">
        <v>257</v>
      </c>
      <c r="B24" s="169"/>
      <c r="C24" s="453"/>
      <c r="D24" s="454"/>
      <c r="E24" s="488" t="s">
        <v>258</v>
      </c>
      <c r="F24" s="489">
        <v>378</v>
      </c>
      <c r="G24" s="497">
        <v>351</v>
      </c>
      <c r="H24" s="487">
        <f t="shared" si="0"/>
        <v>-7.142857142857142</v>
      </c>
    </row>
    <row r="25" spans="1:8" s="148" customFormat="1" ht="39.75" customHeight="1">
      <c r="A25" s="463" t="s">
        <v>259</v>
      </c>
      <c r="B25" s="184"/>
      <c r="C25" s="453"/>
      <c r="D25" s="454"/>
      <c r="E25" s="491" t="s">
        <v>260</v>
      </c>
      <c r="F25" s="492"/>
      <c r="G25" s="493"/>
      <c r="H25" s="487" t="e">
        <f t="shared" si="0"/>
        <v>#DIV/0!</v>
      </c>
    </row>
    <row r="26" spans="1:8" s="148" customFormat="1" ht="39.75" customHeight="1">
      <c r="A26" s="464" t="s">
        <v>261</v>
      </c>
      <c r="B26" s="465">
        <v>887</v>
      </c>
      <c r="C26" s="456">
        <v>864</v>
      </c>
      <c r="D26" s="454">
        <f>(C26-B26)/B26*100</f>
        <v>-2.593010146561443</v>
      </c>
      <c r="E26" s="503" t="s">
        <v>262</v>
      </c>
      <c r="F26" s="495">
        <f>SUM(F27:F28)</f>
        <v>579</v>
      </c>
      <c r="G26" s="486">
        <f>G27+G28</f>
        <v>1508</v>
      </c>
      <c r="H26" s="487">
        <f t="shared" si="0"/>
        <v>160.44905008635578</v>
      </c>
    </row>
    <row r="27" spans="1:8" s="148" customFormat="1" ht="39.75" customHeight="1">
      <c r="A27" s="463" t="s">
        <v>263</v>
      </c>
      <c r="B27" s="184">
        <v>18</v>
      </c>
      <c r="C27" s="453"/>
      <c r="D27" s="454"/>
      <c r="E27" s="501" t="s">
        <v>264</v>
      </c>
      <c r="F27" s="492">
        <v>473</v>
      </c>
      <c r="G27" s="504">
        <v>1503</v>
      </c>
      <c r="H27" s="487">
        <f t="shared" si="0"/>
        <v>217.75898520084564</v>
      </c>
    </row>
    <row r="28" spans="1:8" s="148" customFormat="1" ht="39.75" customHeight="1">
      <c r="A28" s="466" t="s">
        <v>265</v>
      </c>
      <c r="B28" s="467">
        <v>554</v>
      </c>
      <c r="C28" s="468">
        <v>1842</v>
      </c>
      <c r="D28" s="454"/>
      <c r="E28" s="501" t="s">
        <v>266</v>
      </c>
      <c r="F28" s="492">
        <v>106</v>
      </c>
      <c r="G28" s="505">
        <v>5</v>
      </c>
      <c r="H28" s="487">
        <f t="shared" si="0"/>
        <v>-95.28301886792453</v>
      </c>
    </row>
    <row r="29" spans="1:8" s="148" customFormat="1" ht="39.75" customHeight="1">
      <c r="A29" s="469" t="s">
        <v>267</v>
      </c>
      <c r="B29" s="470">
        <f>B12+B13+B14+B23+B26+B27+B28</f>
        <v>68907</v>
      </c>
      <c r="C29" s="470">
        <f>C12+C13+C14+C23+C26+C27+C28</f>
        <v>27572</v>
      </c>
      <c r="D29" s="454">
        <f>(C29-B29)/B29*100</f>
        <v>-59.98664867139768</v>
      </c>
      <c r="E29" s="506" t="s">
        <v>268</v>
      </c>
      <c r="F29" s="495">
        <f>F30+F31+F32</f>
        <v>48575</v>
      </c>
      <c r="G29" s="507">
        <f>G31+G32</f>
        <v>15492</v>
      </c>
      <c r="H29" s="508">
        <f t="shared" si="0"/>
        <v>-68.10705095213588</v>
      </c>
    </row>
    <row r="30" spans="1:8" s="148" customFormat="1" ht="39.75" customHeight="1">
      <c r="A30" s="469" t="s">
        <v>269</v>
      </c>
      <c r="B30" s="471">
        <f>B32+B33</f>
        <v>15427</v>
      </c>
      <c r="C30" s="471">
        <f>C32+C33</f>
        <v>4494</v>
      </c>
      <c r="D30" s="454">
        <f>(C30-B30)/B30*100</f>
        <v>-70.86925520191872</v>
      </c>
      <c r="E30" s="509" t="s">
        <v>270</v>
      </c>
      <c r="F30" s="504">
        <v>47800</v>
      </c>
      <c r="G30" s="507"/>
      <c r="H30" s="508"/>
    </row>
    <row r="31" spans="1:8" s="148" customFormat="1" ht="39.75" customHeight="1">
      <c r="A31" s="302" t="s">
        <v>271</v>
      </c>
      <c r="B31" s="470"/>
      <c r="C31" s="453"/>
      <c r="D31" s="454"/>
      <c r="E31" s="510" t="s">
        <v>272</v>
      </c>
      <c r="F31" s="492"/>
      <c r="G31" s="504">
        <v>15000</v>
      </c>
      <c r="H31" s="487" t="e">
        <f>(G31-F31)/F31*100</f>
        <v>#DIV/0!</v>
      </c>
    </row>
    <row r="32" spans="1:8" s="148" customFormat="1" ht="39.75" customHeight="1">
      <c r="A32" s="302" t="s">
        <v>273</v>
      </c>
      <c r="B32" s="465">
        <v>15427</v>
      </c>
      <c r="C32" s="453">
        <v>4494</v>
      </c>
      <c r="D32" s="454">
        <f>(C32-B32)/B32*100</f>
        <v>-70.86925520191872</v>
      </c>
      <c r="E32" s="503" t="s">
        <v>274</v>
      </c>
      <c r="F32" s="490">
        <v>775</v>
      </c>
      <c r="G32" s="504">
        <v>492</v>
      </c>
      <c r="H32" s="487">
        <f>(G32-F32)/F32*100</f>
        <v>-36.516129032258064</v>
      </c>
    </row>
    <row r="33" spans="1:8" s="148" customFormat="1" ht="39.75" customHeight="1">
      <c r="A33" s="302" t="s">
        <v>275</v>
      </c>
      <c r="B33" s="470"/>
      <c r="C33" s="449">
        <v>0</v>
      </c>
      <c r="D33" s="454"/>
      <c r="E33" s="511" t="s">
        <v>276</v>
      </c>
      <c r="F33" s="486">
        <v>904</v>
      </c>
      <c r="G33" s="512">
        <v>2240</v>
      </c>
      <c r="H33" s="508">
        <f>(G33-F33)/F33*100</f>
        <v>147.78761061946904</v>
      </c>
    </row>
    <row r="34" spans="1:8" s="148" customFormat="1" ht="39.75" customHeight="1">
      <c r="A34" s="469" t="s">
        <v>277</v>
      </c>
      <c r="B34" s="472">
        <v>8412</v>
      </c>
      <c r="C34" s="471">
        <v>10531</v>
      </c>
      <c r="D34" s="473">
        <f>(C34-B34)/B34*100</f>
        <v>25.19020446980504</v>
      </c>
      <c r="E34" s="506" t="s">
        <v>278</v>
      </c>
      <c r="F34" s="513">
        <v>70</v>
      </c>
      <c r="G34" s="514">
        <v>22</v>
      </c>
      <c r="H34" s="508">
        <f>(G34-F34)/F34*100</f>
        <v>-68.57142857142857</v>
      </c>
    </row>
    <row r="35" spans="1:8" s="148" customFormat="1" ht="39.75" customHeight="1">
      <c r="A35" s="469" t="s">
        <v>279</v>
      </c>
      <c r="B35" s="470">
        <v>47800</v>
      </c>
      <c r="C35" s="474">
        <v>15000</v>
      </c>
      <c r="D35" s="454">
        <f>(C35-B35)/B35*100</f>
        <v>-68.6192468619247</v>
      </c>
      <c r="E35" s="506" t="s">
        <v>280</v>
      </c>
      <c r="F35" s="507">
        <v>8980</v>
      </c>
      <c r="G35" s="493"/>
      <c r="H35" s="508"/>
    </row>
    <row r="36" spans="1:8" s="148" customFormat="1" ht="19.5" customHeight="1">
      <c r="A36" s="469"/>
      <c r="B36" s="470"/>
      <c r="C36" s="470"/>
      <c r="D36" s="454"/>
      <c r="E36" s="506" t="s">
        <v>140</v>
      </c>
      <c r="F36" s="507">
        <f>F6+F9+F12+F26+F29+F33+F34+F35</f>
        <v>112013</v>
      </c>
      <c r="G36" s="507">
        <f>G6+G9+G12+G26+G29+G33+G34+G35</f>
        <v>48398</v>
      </c>
      <c r="H36" s="487">
        <f>(G36-F36)/F36*100</f>
        <v>-56.792515154491</v>
      </c>
    </row>
    <row r="37" spans="1:8" s="148" customFormat="1" ht="19.5" customHeight="1">
      <c r="A37" s="291"/>
      <c r="B37" s="470"/>
      <c r="C37" s="475"/>
      <c r="D37" s="454"/>
      <c r="E37" s="501" t="s">
        <v>159</v>
      </c>
      <c r="F37" s="515">
        <f>B42-F36</f>
        <v>28533</v>
      </c>
      <c r="G37" s="515">
        <f>C42-G36</f>
        <v>9199</v>
      </c>
      <c r="H37" s="516">
        <f>D42-H36</f>
        <v>-2.226596026190059</v>
      </c>
    </row>
    <row r="38" spans="1:8" s="148" customFormat="1" ht="19.5" customHeight="1">
      <c r="A38" s="291"/>
      <c r="B38" s="470"/>
      <c r="C38" s="475"/>
      <c r="D38" s="454"/>
      <c r="E38" s="501" t="s">
        <v>281</v>
      </c>
      <c r="F38" s="493">
        <v>18002</v>
      </c>
      <c r="G38" s="515"/>
      <c r="H38" s="516">
        <f>D43-H37</f>
        <v>2.226596026190059</v>
      </c>
    </row>
    <row r="39" spans="1:8" s="148" customFormat="1" ht="19.5" customHeight="1">
      <c r="A39" s="291"/>
      <c r="B39" s="470"/>
      <c r="C39" s="475"/>
      <c r="D39" s="454"/>
      <c r="E39" s="501" t="s">
        <v>282</v>
      </c>
      <c r="F39" s="493">
        <f>F37-F38</f>
        <v>10531</v>
      </c>
      <c r="G39" s="515">
        <v>9199</v>
      </c>
      <c r="H39" s="516">
        <f>D44-H38</f>
        <v>-2.226596026190059</v>
      </c>
    </row>
    <row r="40" spans="1:8" s="148" customFormat="1" ht="19.5" customHeight="1">
      <c r="A40" s="291"/>
      <c r="B40" s="470"/>
      <c r="C40" s="475"/>
      <c r="D40" s="454"/>
      <c r="E40" s="501"/>
      <c r="F40" s="515"/>
      <c r="G40" s="517"/>
      <c r="H40" s="516"/>
    </row>
    <row r="41" spans="1:8" s="148" customFormat="1" ht="19.5" customHeight="1">
      <c r="A41" s="469"/>
      <c r="B41" s="470"/>
      <c r="C41" s="476"/>
      <c r="D41" s="454"/>
      <c r="E41" s="501" t="s">
        <v>283</v>
      </c>
      <c r="F41" s="515"/>
      <c r="G41" s="515"/>
      <c r="H41" s="487"/>
    </row>
    <row r="42" spans="1:8" ht="21.75" customHeight="1">
      <c r="A42" s="477" t="s">
        <v>284</v>
      </c>
      <c r="B42" s="471">
        <f>B29+B30+B34+B35</f>
        <v>140546</v>
      </c>
      <c r="C42" s="471">
        <f>C29+C30+C34+C35</f>
        <v>57597</v>
      </c>
      <c r="D42" s="478">
        <f>(C42-B42)/B42*100</f>
        <v>-59.01911118068106</v>
      </c>
      <c r="E42" s="518" t="s">
        <v>283</v>
      </c>
      <c r="F42" s="519">
        <f>F36+F38+F39</f>
        <v>140546</v>
      </c>
      <c r="G42" s="519">
        <f>G36+G39</f>
        <v>57597</v>
      </c>
      <c r="H42" s="520">
        <v>0.37638922488011045</v>
      </c>
    </row>
  </sheetData>
  <sheetProtection/>
  <mergeCells count="4">
    <mergeCell ref="A2:H2"/>
    <mergeCell ref="A3:G3"/>
    <mergeCell ref="A4:D4"/>
    <mergeCell ref="E4:H4"/>
  </mergeCells>
  <printOptions horizontalCentered="1"/>
  <pageMargins left="0.35" right="0.35" top="0.39" bottom="0.63" header="0.51" footer="0.31"/>
  <pageSetup horizontalDpi="600" verticalDpi="600" orientation="landscape" paperSize="9" scale="9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14"/>
  <sheetViews>
    <sheetView workbookViewId="0" topLeftCell="A1">
      <selection activeCell="A1" sqref="A1:IV65536"/>
    </sheetView>
  </sheetViews>
  <sheetFormatPr defaultColWidth="9.00390625" defaultRowHeight="14.25"/>
  <cols>
    <col min="1" max="1" width="31.75390625" style="133" customWidth="1"/>
    <col min="2" max="2" width="13.50390625" style="134" customWidth="1"/>
    <col min="3" max="3" width="15.375" style="134" customWidth="1"/>
    <col min="4" max="4" width="15.25390625" style="404" customWidth="1"/>
    <col min="5" max="5" width="10.875" style="135" customWidth="1"/>
    <col min="6" max="6" width="77.875" style="405" customWidth="1"/>
    <col min="7" max="16384" width="9.00390625" style="111" customWidth="1"/>
  </cols>
  <sheetData>
    <row r="1" spans="1:6" s="111" customFormat="1" ht="21" customHeight="1">
      <c r="A1" s="64" t="s">
        <v>285</v>
      </c>
      <c r="B1" s="134"/>
      <c r="C1" s="134"/>
      <c r="D1" s="404"/>
      <c r="E1" s="135"/>
      <c r="F1" s="405"/>
    </row>
    <row r="2" spans="1:6" s="111" customFormat="1" ht="27.75" customHeight="1">
      <c r="A2" s="115" t="s">
        <v>286</v>
      </c>
      <c r="B2" s="115"/>
      <c r="C2" s="115"/>
      <c r="D2" s="115"/>
      <c r="E2" s="116"/>
      <c r="F2" s="115"/>
    </row>
    <row r="3" spans="1:6" s="403" customFormat="1" ht="16.5" customHeight="1">
      <c r="A3" s="406" t="s">
        <v>287</v>
      </c>
      <c r="B3" s="407"/>
      <c r="C3" s="407"/>
      <c r="D3" s="408"/>
      <c r="E3" s="418"/>
      <c r="F3" s="419" t="s">
        <v>288</v>
      </c>
    </row>
    <row r="4" spans="1:6" s="111" customFormat="1" ht="54" customHeight="1">
      <c r="A4" s="120" t="s">
        <v>289</v>
      </c>
      <c r="B4" s="121" t="s">
        <v>290</v>
      </c>
      <c r="C4" s="409" t="s">
        <v>291</v>
      </c>
      <c r="D4" s="410" t="s">
        <v>292</v>
      </c>
      <c r="E4" s="420" t="s">
        <v>293</v>
      </c>
      <c r="F4" s="421" t="s">
        <v>294</v>
      </c>
    </row>
    <row r="5" spans="1:6" s="111" customFormat="1" ht="36" customHeight="1">
      <c r="A5" s="411" t="s">
        <v>140</v>
      </c>
      <c r="B5" s="412">
        <f>SUM(B6:B13)</f>
        <v>82284</v>
      </c>
      <c r="C5" s="412">
        <f>SUM(C6:C113)</f>
        <v>48398</v>
      </c>
      <c r="D5" s="413">
        <f>SUM(D6:D12)</f>
        <v>-33886</v>
      </c>
      <c r="E5" s="422">
        <f aca="true" t="shared" si="0" ref="E5:E12">D5/B5*100</f>
        <v>-41.181760731126346</v>
      </c>
      <c r="F5" s="423"/>
    </row>
    <row r="6" spans="1:6" s="111" customFormat="1" ht="45.75" customHeight="1">
      <c r="A6" s="414" t="s">
        <v>295</v>
      </c>
      <c r="B6" s="413">
        <v>93</v>
      </c>
      <c r="C6" s="415">
        <v>1</v>
      </c>
      <c r="D6" s="413">
        <f aca="true" t="shared" si="1" ref="D6:D13">C6-B6</f>
        <v>-92</v>
      </c>
      <c r="E6" s="422">
        <f t="shared" si="0"/>
        <v>-98.9247311827957</v>
      </c>
      <c r="F6" s="424" t="s">
        <v>212</v>
      </c>
    </row>
    <row r="7" spans="1:6" s="111" customFormat="1" ht="90" customHeight="1">
      <c r="A7" s="414" t="s">
        <v>296</v>
      </c>
      <c r="B7" s="413">
        <v>2617</v>
      </c>
      <c r="C7" s="412">
        <v>1450</v>
      </c>
      <c r="D7" s="413">
        <f t="shared" si="1"/>
        <v>-1167</v>
      </c>
      <c r="E7" s="422">
        <f t="shared" si="0"/>
        <v>-44.59304547191441</v>
      </c>
      <c r="F7" s="424" t="s">
        <v>297</v>
      </c>
    </row>
    <row r="8" spans="1:10" s="111" customFormat="1" ht="120.75" customHeight="1">
      <c r="A8" s="414" t="s">
        <v>298</v>
      </c>
      <c r="B8" s="413">
        <v>72699</v>
      </c>
      <c r="C8" s="413">
        <v>27685</v>
      </c>
      <c r="D8" s="413">
        <f t="shared" si="1"/>
        <v>-45014</v>
      </c>
      <c r="E8" s="422">
        <f t="shared" si="0"/>
        <v>-61.91832074719047</v>
      </c>
      <c r="F8" s="424" t="s">
        <v>299</v>
      </c>
      <c r="G8" s="425"/>
      <c r="H8" s="425"/>
      <c r="I8" s="425"/>
      <c r="J8" s="425"/>
    </row>
    <row r="9" spans="1:6" s="111" customFormat="1" ht="51.75" customHeight="1">
      <c r="A9" s="414" t="s">
        <v>300</v>
      </c>
      <c r="B9" s="412">
        <v>3819</v>
      </c>
      <c r="C9" s="412">
        <v>1508</v>
      </c>
      <c r="D9" s="413">
        <f t="shared" si="1"/>
        <v>-2311</v>
      </c>
      <c r="E9" s="422">
        <f t="shared" si="0"/>
        <v>-60.513223356899715</v>
      </c>
      <c r="F9" s="424" t="s">
        <v>301</v>
      </c>
    </row>
    <row r="10" spans="1:6" s="111" customFormat="1" ht="117.75" customHeight="1">
      <c r="A10" s="416" t="s">
        <v>302</v>
      </c>
      <c r="B10" s="413">
        <v>631</v>
      </c>
      <c r="C10" s="412">
        <v>15492</v>
      </c>
      <c r="D10" s="413">
        <f t="shared" si="1"/>
        <v>14861</v>
      </c>
      <c r="E10" s="422">
        <f t="shared" si="0"/>
        <v>2355.1505546751187</v>
      </c>
      <c r="F10" s="424" t="s">
        <v>303</v>
      </c>
    </row>
    <row r="11" spans="1:6" s="111" customFormat="1" ht="76.5" customHeight="1">
      <c r="A11" s="417" t="s">
        <v>304</v>
      </c>
      <c r="B11" s="413">
        <v>2424</v>
      </c>
      <c r="C11" s="412">
        <v>2240</v>
      </c>
      <c r="D11" s="413">
        <f t="shared" si="1"/>
        <v>-184</v>
      </c>
      <c r="E11" s="422">
        <f t="shared" si="0"/>
        <v>-7.590759075907591</v>
      </c>
      <c r="F11" s="424" t="s">
        <v>305</v>
      </c>
    </row>
    <row r="12" spans="1:6" s="111" customFormat="1" ht="75" customHeight="1">
      <c r="A12" s="417" t="s">
        <v>306</v>
      </c>
      <c r="B12" s="413">
        <v>1</v>
      </c>
      <c r="C12" s="171">
        <v>22</v>
      </c>
      <c r="D12" s="413">
        <f t="shared" si="1"/>
        <v>21</v>
      </c>
      <c r="E12" s="422">
        <f t="shared" si="0"/>
        <v>2100</v>
      </c>
      <c r="F12" s="426" t="s">
        <v>307</v>
      </c>
    </row>
    <row r="13" spans="1:6" s="111" customFormat="1" ht="30" customHeight="1">
      <c r="A13" s="417" t="s">
        <v>308</v>
      </c>
      <c r="B13" s="412"/>
      <c r="C13" s="186"/>
      <c r="D13" s="413">
        <f t="shared" si="1"/>
        <v>0</v>
      </c>
      <c r="E13" s="427"/>
      <c r="F13" s="428"/>
    </row>
    <row r="14" spans="1:6" s="111" customFormat="1" ht="18">
      <c r="A14" s="133"/>
      <c r="B14" s="134"/>
      <c r="C14" s="134"/>
      <c r="D14" s="404"/>
      <c r="E14" s="135"/>
      <c r="F14" s="429"/>
    </row>
  </sheetData>
  <sheetProtection/>
  <mergeCells count="1">
    <mergeCell ref="A2:F2"/>
  </mergeCells>
  <printOptions horizontalCentered="1" verticalCentered="1"/>
  <pageMargins left="0.35" right="0.35" top="0.39" bottom="0.55" header="0.28" footer="0.31"/>
  <pageSetup horizontalDpi="600" verticalDpi="600" orientation="landscape" paperSize="9" scale="77"/>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F20"/>
  <sheetViews>
    <sheetView workbookViewId="0" topLeftCell="A1">
      <pane ySplit="5" topLeftCell="A12" activePane="bottomLeft" state="frozen"/>
      <selection pane="bottomLeft" activeCell="A1" sqref="A1:IV65536"/>
    </sheetView>
  </sheetViews>
  <sheetFormatPr defaultColWidth="9.00390625" defaultRowHeight="14.25"/>
  <cols>
    <col min="1" max="1" width="46.00390625" style="36" customWidth="1"/>
    <col min="2" max="2" width="6.875" style="37" customWidth="1"/>
    <col min="3" max="3" width="13.125" style="36" customWidth="1"/>
    <col min="4" max="4" width="46.25390625" style="36" customWidth="1"/>
    <col min="5" max="5" width="7.875" style="37" customWidth="1"/>
    <col min="6" max="6" width="25.75390625" style="36" customWidth="1"/>
    <col min="7" max="16384" width="9.00390625" style="36" customWidth="1"/>
  </cols>
  <sheetData>
    <row r="1" spans="1:6" s="34" customFormat="1" ht="44.25" customHeight="1">
      <c r="A1" s="38" t="s">
        <v>309</v>
      </c>
      <c r="B1" s="39"/>
      <c r="C1" s="39"/>
      <c r="D1" s="39"/>
      <c r="E1" s="39"/>
      <c r="F1" s="39"/>
    </row>
    <row r="2" spans="1:6" s="34" customFormat="1" ht="26.25" customHeight="1">
      <c r="A2" s="40" t="s">
        <v>310</v>
      </c>
      <c r="B2" s="40"/>
      <c r="C2" s="40"/>
      <c r="D2" s="40"/>
      <c r="E2" s="40"/>
      <c r="F2" s="40"/>
    </row>
    <row r="3" spans="1:6" s="34" customFormat="1" ht="34.5" customHeight="1">
      <c r="A3" s="41" t="s">
        <v>2</v>
      </c>
      <c r="B3" s="42"/>
      <c r="C3" s="41"/>
      <c r="D3" s="41"/>
      <c r="E3" s="42"/>
      <c r="F3" s="55" t="s">
        <v>3</v>
      </c>
    </row>
    <row r="4" spans="1:6" ht="30.75" customHeight="1">
      <c r="A4" s="43" t="s">
        <v>311</v>
      </c>
      <c r="B4" s="44"/>
      <c r="C4" s="44"/>
      <c r="D4" s="45" t="s">
        <v>312</v>
      </c>
      <c r="E4" s="45"/>
      <c r="F4" s="45"/>
    </row>
    <row r="5" spans="1:6" ht="30.75" customHeight="1">
      <c r="A5" s="45" t="s">
        <v>313</v>
      </c>
      <c r="B5" s="46" t="s">
        <v>314</v>
      </c>
      <c r="C5" s="47" t="s">
        <v>315</v>
      </c>
      <c r="D5" s="46" t="s">
        <v>313</v>
      </c>
      <c r="E5" s="46" t="s">
        <v>314</v>
      </c>
      <c r="F5" s="56" t="s">
        <v>316</v>
      </c>
    </row>
    <row r="6" spans="1:6" ht="13.5" customHeight="1">
      <c r="A6" s="45"/>
      <c r="B6" s="48"/>
      <c r="C6" s="49"/>
      <c r="D6" s="48"/>
      <c r="E6" s="48"/>
      <c r="F6" s="57"/>
    </row>
    <row r="7" spans="1:6" ht="25.5" customHeight="1">
      <c r="A7" s="45" t="s">
        <v>317</v>
      </c>
      <c r="B7" s="48"/>
      <c r="C7" s="45">
        <v>3</v>
      </c>
      <c r="D7" s="48" t="s">
        <v>317</v>
      </c>
      <c r="E7" s="48"/>
      <c r="F7" s="45">
        <v>6</v>
      </c>
    </row>
    <row r="8" spans="1:6" s="35" customFormat="1" ht="63" customHeight="1">
      <c r="A8" s="50" t="s">
        <v>318</v>
      </c>
      <c r="B8" s="51">
        <v>1</v>
      </c>
      <c r="C8" s="50"/>
      <c r="D8" s="52" t="s">
        <v>319</v>
      </c>
      <c r="E8" s="51">
        <v>12</v>
      </c>
      <c r="F8" s="50"/>
    </row>
    <row r="9" spans="1:6" s="35" customFormat="1" ht="30" customHeight="1">
      <c r="A9" s="50" t="s">
        <v>320</v>
      </c>
      <c r="B9" s="51">
        <v>2</v>
      </c>
      <c r="C9" s="50"/>
      <c r="D9" s="50" t="s">
        <v>321</v>
      </c>
      <c r="E9" s="51">
        <v>13</v>
      </c>
      <c r="F9" s="50"/>
    </row>
    <row r="10" spans="1:6" s="35" customFormat="1" ht="30" customHeight="1">
      <c r="A10" s="50" t="s">
        <v>322</v>
      </c>
      <c r="B10" s="51">
        <v>3</v>
      </c>
      <c r="C10" s="50"/>
      <c r="D10" s="50" t="s">
        <v>323</v>
      </c>
      <c r="E10" s="51">
        <v>14</v>
      </c>
      <c r="F10" s="50"/>
    </row>
    <row r="11" spans="1:6" s="35" customFormat="1" ht="30" customHeight="1">
      <c r="A11" s="50" t="s">
        <v>324</v>
      </c>
      <c r="B11" s="51">
        <v>4</v>
      </c>
      <c r="C11" s="50"/>
      <c r="D11" s="50" t="s">
        <v>325</v>
      </c>
      <c r="E11" s="51">
        <v>15</v>
      </c>
      <c r="F11" s="50"/>
    </row>
    <row r="12" spans="1:6" s="35" customFormat="1" ht="30" customHeight="1">
      <c r="A12" s="53" t="s">
        <v>326</v>
      </c>
      <c r="B12" s="51">
        <v>5</v>
      </c>
      <c r="C12" s="50">
        <v>65</v>
      </c>
      <c r="D12" s="50" t="s">
        <v>327</v>
      </c>
      <c r="E12" s="51">
        <v>16</v>
      </c>
      <c r="F12" s="50"/>
    </row>
    <row r="13" spans="1:6" s="35" customFormat="1" ht="30" customHeight="1">
      <c r="A13" s="53" t="s">
        <v>328</v>
      </c>
      <c r="B13" s="51">
        <v>6</v>
      </c>
      <c r="C13" s="50">
        <v>4</v>
      </c>
      <c r="D13" s="53" t="s">
        <v>329</v>
      </c>
      <c r="E13" s="51">
        <v>17</v>
      </c>
      <c r="F13" s="50">
        <v>2</v>
      </c>
    </row>
    <row r="14" spans="1:6" s="35" customFormat="1" ht="30" customHeight="1">
      <c r="A14" s="54"/>
      <c r="B14" s="51">
        <v>7</v>
      </c>
      <c r="C14" s="50"/>
      <c r="D14" s="50" t="s">
        <v>330</v>
      </c>
      <c r="E14" s="51">
        <v>18</v>
      </c>
      <c r="F14" s="50"/>
    </row>
    <row r="15" spans="1:6" s="35" customFormat="1" ht="30" customHeight="1">
      <c r="A15" s="51"/>
      <c r="B15" s="51">
        <v>8</v>
      </c>
      <c r="C15" s="50"/>
      <c r="D15" s="50"/>
      <c r="E15" s="51">
        <v>19</v>
      </c>
      <c r="F15" s="50"/>
    </row>
    <row r="16" spans="1:6" s="35" customFormat="1" ht="30" customHeight="1">
      <c r="A16" s="51" t="s">
        <v>331</v>
      </c>
      <c r="B16" s="51">
        <v>9</v>
      </c>
      <c r="C16" s="50">
        <f>SUM(C8:C13)</f>
        <v>69</v>
      </c>
      <c r="D16" s="51" t="s">
        <v>332</v>
      </c>
      <c r="E16" s="51">
        <v>20</v>
      </c>
      <c r="F16" s="50">
        <f>F8+F9+F10+F11+F12+F13+F14</f>
        <v>2</v>
      </c>
    </row>
    <row r="17" spans="1:6" s="35" customFormat="1" ht="30" customHeight="1">
      <c r="A17" s="53" t="s">
        <v>160</v>
      </c>
      <c r="B17" s="51">
        <v>10</v>
      </c>
      <c r="C17" s="50">
        <v>22</v>
      </c>
      <c r="D17" s="50" t="s">
        <v>282</v>
      </c>
      <c r="E17" s="51">
        <v>21</v>
      </c>
      <c r="F17" s="50">
        <f>C18-F16</f>
        <v>89</v>
      </c>
    </row>
    <row r="18" spans="1:6" s="35" customFormat="1" ht="30" customHeight="1">
      <c r="A18" s="51" t="s">
        <v>333</v>
      </c>
      <c r="B18" s="51">
        <v>11</v>
      </c>
      <c r="C18" s="50">
        <f>C16+C17</f>
        <v>91</v>
      </c>
      <c r="D18" s="51" t="s">
        <v>334</v>
      </c>
      <c r="E18" s="51">
        <v>22</v>
      </c>
      <c r="F18" s="50">
        <f>F16+F17</f>
        <v>91</v>
      </c>
    </row>
    <row r="19" spans="1:6" s="35" customFormat="1" ht="30" customHeight="1">
      <c r="A19" s="399"/>
      <c r="B19" s="400"/>
      <c r="C19" s="401"/>
      <c r="D19" s="401"/>
      <c r="E19" s="400"/>
      <c r="F19" s="401"/>
    </row>
    <row r="20" spans="2:5" s="35" customFormat="1" ht="30" customHeight="1">
      <c r="B20" s="402"/>
      <c r="E20" s="402"/>
    </row>
  </sheetData>
  <sheetProtection/>
  <mergeCells count="10">
    <mergeCell ref="A1:F1"/>
    <mergeCell ref="A2:F2"/>
    <mergeCell ref="A4:C4"/>
    <mergeCell ref="D4:F4"/>
    <mergeCell ref="A5:A6"/>
    <mergeCell ref="B5:B6"/>
    <mergeCell ref="C5:C6"/>
    <mergeCell ref="D5:D6"/>
    <mergeCell ref="E5:E6"/>
    <mergeCell ref="F5:F6"/>
  </mergeCells>
  <printOptions horizontalCentered="1"/>
  <pageMargins left="0.2" right="0.16" top="0.43000000000000005" bottom="0.59" header="0.51" footer="0.31"/>
  <pageSetup horizontalDpi="600" verticalDpi="600" orientation="landscape" paperSize="9" scale="8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23"/>
  <sheetViews>
    <sheetView view="pageBreakPreview" zoomScaleSheetLayoutView="100" workbookViewId="0" topLeftCell="A1">
      <pane ySplit="5" topLeftCell="A6" activePane="bottomLeft" state="frozen"/>
      <selection pane="bottomLeft" activeCell="A1" sqref="A1:IV65536"/>
    </sheetView>
  </sheetViews>
  <sheetFormatPr defaultColWidth="9.00390625" defaultRowHeight="30" customHeight="1"/>
  <cols>
    <col min="1" max="1" width="44.875" style="383" customWidth="1"/>
    <col min="2" max="2" width="31.125" style="384" customWidth="1"/>
    <col min="3" max="3" width="44.625" style="383" customWidth="1"/>
    <col min="4" max="4" width="0.2421875" style="383" customWidth="1"/>
    <col min="5" max="8" width="9.00390625" style="383" hidden="1" customWidth="1"/>
    <col min="9" max="16384" width="9.00390625" style="383" customWidth="1"/>
  </cols>
  <sheetData>
    <row r="1" spans="1:8" s="381" customFormat="1" ht="30" customHeight="1">
      <c r="A1" s="151" t="s">
        <v>335</v>
      </c>
      <c r="B1" s="384"/>
      <c r="C1" s="383"/>
      <c r="D1" s="383"/>
      <c r="E1" s="383"/>
      <c r="F1" s="383"/>
      <c r="G1" s="383"/>
      <c r="H1" s="383"/>
    </row>
    <row r="2" spans="1:8" s="381" customFormat="1" ht="30" customHeight="1">
      <c r="A2" s="385" t="s">
        <v>336</v>
      </c>
      <c r="B2" s="385"/>
      <c r="C2" s="385"/>
      <c r="D2" s="383"/>
      <c r="E2" s="383"/>
      <c r="F2" s="383"/>
      <c r="G2" s="383"/>
      <c r="H2" s="383"/>
    </row>
    <row r="3" spans="1:8" s="381" customFormat="1" ht="30" customHeight="1">
      <c r="A3" s="386" t="s">
        <v>2</v>
      </c>
      <c r="B3" s="384"/>
      <c r="C3" s="387" t="s">
        <v>3</v>
      </c>
      <c r="D3" s="383"/>
      <c r="E3" s="383"/>
      <c r="F3" s="383"/>
      <c r="G3" s="383"/>
      <c r="H3" s="383"/>
    </row>
    <row r="4" spans="1:3" s="382" customFormat="1" ht="30" customHeight="1">
      <c r="A4" s="388" t="s">
        <v>337</v>
      </c>
      <c r="B4" s="389" t="s">
        <v>338</v>
      </c>
      <c r="C4" s="388" t="s">
        <v>339</v>
      </c>
    </row>
    <row r="5" spans="1:8" s="381" customFormat="1" ht="30" customHeight="1">
      <c r="A5" s="390" t="s">
        <v>340</v>
      </c>
      <c r="B5" s="391">
        <f>B6+B8+B11+B12</f>
        <v>25434</v>
      </c>
      <c r="C5" s="390"/>
      <c r="D5" s="383"/>
      <c r="E5" s="383"/>
      <c r="F5" s="383"/>
      <c r="G5" s="383"/>
      <c r="H5" s="383"/>
    </row>
    <row r="6" spans="1:8" s="381" customFormat="1" ht="30" customHeight="1">
      <c r="A6" s="392" t="s">
        <v>341</v>
      </c>
      <c r="B6" s="393">
        <f>SUM(B7)</f>
        <v>68</v>
      </c>
      <c r="C6" s="394"/>
      <c r="D6" s="383"/>
      <c r="E6" s="383"/>
      <c r="F6" s="383"/>
      <c r="G6" s="383"/>
      <c r="H6" s="383"/>
    </row>
    <row r="7" spans="1:8" s="381" customFormat="1" ht="30" customHeight="1">
      <c r="A7" s="395" t="s">
        <v>342</v>
      </c>
      <c r="B7" s="393">
        <v>68</v>
      </c>
      <c r="C7" s="395">
        <v>2130306</v>
      </c>
      <c r="D7" s="383"/>
      <c r="E7" s="383"/>
      <c r="F7" s="383"/>
      <c r="G7" s="383"/>
      <c r="H7" s="383"/>
    </row>
    <row r="8" spans="1:8" s="381" customFormat="1" ht="30" customHeight="1">
      <c r="A8" s="396" t="s">
        <v>343</v>
      </c>
      <c r="B8" s="391">
        <f>SUM(B9:B10)</f>
        <v>5748</v>
      </c>
      <c r="C8" s="395"/>
      <c r="D8" s="383"/>
      <c r="E8" s="383"/>
      <c r="F8" s="383"/>
      <c r="G8" s="383"/>
      <c r="H8" s="383"/>
    </row>
    <row r="9" spans="1:8" s="381" customFormat="1" ht="30" customHeight="1">
      <c r="A9" s="395" t="s">
        <v>344</v>
      </c>
      <c r="B9" s="393">
        <v>1529</v>
      </c>
      <c r="C9" s="395">
        <v>2140104</v>
      </c>
      <c r="D9" s="383"/>
      <c r="E9" s="383"/>
      <c r="F9" s="383"/>
      <c r="G9" s="383"/>
      <c r="H9" s="383"/>
    </row>
    <row r="10" spans="1:8" s="381" customFormat="1" ht="30" customHeight="1">
      <c r="A10" s="395" t="s">
        <v>345</v>
      </c>
      <c r="B10" s="393">
        <v>4219</v>
      </c>
      <c r="C10" s="395">
        <v>2140104</v>
      </c>
      <c r="D10" s="383"/>
      <c r="E10" s="383"/>
      <c r="F10" s="383"/>
      <c r="G10" s="383"/>
      <c r="H10" s="383"/>
    </row>
    <row r="11" spans="1:8" s="381" customFormat="1" ht="30" customHeight="1">
      <c r="A11" s="396" t="s">
        <v>346</v>
      </c>
      <c r="B11" s="391">
        <v>4618</v>
      </c>
      <c r="C11" s="397" t="s">
        <v>347</v>
      </c>
      <c r="D11" s="383"/>
      <c r="E11" s="383"/>
      <c r="F11" s="383"/>
      <c r="G11" s="383"/>
      <c r="H11" s="383"/>
    </row>
    <row r="12" spans="1:8" s="381" customFormat="1" ht="30" customHeight="1">
      <c r="A12" s="396" t="s">
        <v>348</v>
      </c>
      <c r="B12" s="391">
        <f>SUM(B13:B15)</f>
        <v>15000</v>
      </c>
      <c r="C12" s="395"/>
      <c r="D12" s="383"/>
      <c r="E12" s="383"/>
      <c r="F12" s="383"/>
      <c r="G12" s="383"/>
      <c r="H12" s="383"/>
    </row>
    <row r="13" spans="1:8" s="381" customFormat="1" ht="30" customHeight="1">
      <c r="A13" s="395" t="s">
        <v>349</v>
      </c>
      <c r="B13" s="393">
        <v>5000</v>
      </c>
      <c r="C13" s="395">
        <v>2290402</v>
      </c>
      <c r="D13" s="383"/>
      <c r="E13" s="398"/>
      <c r="F13" s="383"/>
      <c r="G13" s="383"/>
      <c r="H13" s="383"/>
    </row>
    <row r="14" spans="1:8" s="381" customFormat="1" ht="30" customHeight="1">
      <c r="A14" s="395" t="s">
        <v>350</v>
      </c>
      <c r="B14" s="393">
        <v>5000</v>
      </c>
      <c r="C14" s="395">
        <v>2290402</v>
      </c>
      <c r="D14" s="383"/>
      <c r="E14" s="383"/>
      <c r="F14" s="383"/>
      <c r="G14" s="383"/>
      <c r="H14" s="383"/>
    </row>
    <row r="15" spans="1:8" s="381" customFormat="1" ht="30" customHeight="1">
      <c r="A15" s="395" t="s">
        <v>351</v>
      </c>
      <c r="B15" s="393">
        <v>5000</v>
      </c>
      <c r="C15" s="395">
        <v>2290402</v>
      </c>
      <c r="D15" s="383"/>
      <c r="E15" s="383"/>
      <c r="F15" s="383"/>
      <c r="G15" s="383"/>
      <c r="H15" s="383"/>
    </row>
    <row r="16" spans="1:8" s="381" customFormat="1" ht="30" customHeight="1">
      <c r="A16" s="383"/>
      <c r="B16" s="384"/>
      <c r="C16" s="383"/>
      <c r="D16" s="383"/>
      <c r="E16" s="383"/>
      <c r="F16" s="383"/>
      <c r="G16" s="383"/>
      <c r="H16" s="383"/>
    </row>
    <row r="17" spans="1:8" s="381" customFormat="1" ht="30" customHeight="1">
      <c r="A17" s="383"/>
      <c r="B17" s="384"/>
      <c r="C17" s="383"/>
      <c r="D17" s="383"/>
      <c r="E17" s="383"/>
      <c r="F17" s="383"/>
      <c r="G17" s="383"/>
      <c r="H17" s="383"/>
    </row>
    <row r="18" spans="1:8" s="381" customFormat="1" ht="30" customHeight="1">
      <c r="A18" s="383"/>
      <c r="B18" s="384"/>
      <c r="C18" s="383"/>
      <c r="D18" s="383"/>
      <c r="E18" s="383"/>
      <c r="F18" s="383"/>
      <c r="G18" s="383"/>
      <c r="H18" s="383"/>
    </row>
    <row r="19" spans="1:8" s="381" customFormat="1" ht="30" customHeight="1">
      <c r="A19" s="383"/>
      <c r="B19" s="384"/>
      <c r="C19" s="383"/>
      <c r="D19" s="383"/>
      <c r="E19" s="383"/>
      <c r="F19" s="383"/>
      <c r="G19" s="383"/>
      <c r="H19" s="383"/>
    </row>
    <row r="20" spans="1:8" s="381" customFormat="1" ht="30" customHeight="1">
      <c r="A20" s="383"/>
      <c r="B20" s="384"/>
      <c r="C20" s="383"/>
      <c r="D20" s="383"/>
      <c r="E20" s="383"/>
      <c r="F20" s="383"/>
      <c r="G20" s="383"/>
      <c r="H20" s="383"/>
    </row>
    <row r="21" spans="1:8" s="381" customFormat="1" ht="30" customHeight="1">
      <c r="A21" s="383"/>
      <c r="B21" s="384"/>
      <c r="C21" s="383"/>
      <c r="D21" s="383"/>
      <c r="E21" s="383"/>
      <c r="F21" s="383"/>
      <c r="G21" s="383"/>
      <c r="H21" s="383"/>
    </row>
    <row r="22" spans="1:8" s="381" customFormat="1" ht="30" customHeight="1">
      <c r="A22" s="383"/>
      <c r="B22" s="384"/>
      <c r="C22" s="383"/>
      <c r="D22" s="383"/>
      <c r="E22" s="383"/>
      <c r="F22" s="383"/>
      <c r="G22" s="383"/>
      <c r="H22" s="383"/>
    </row>
    <row r="23" spans="1:8" s="381" customFormat="1" ht="30" customHeight="1">
      <c r="A23" s="383"/>
      <c r="B23" s="384"/>
      <c r="C23" s="383"/>
      <c r="D23" s="383"/>
      <c r="E23" s="383"/>
      <c r="F23" s="383"/>
      <c r="G23" s="383"/>
      <c r="H23" s="383"/>
    </row>
  </sheetData>
  <sheetProtection/>
  <mergeCells count="1">
    <mergeCell ref="A2:C2"/>
  </mergeCells>
  <printOptions horizontalCentered="1"/>
  <pageMargins left="0.2" right="0.16" top="0.43000000000000005" bottom="0.59" header="0.51" footer="0.31"/>
  <pageSetup horizontalDpi="600" verticalDpi="600" orientation="landscape" paperSize="9" scale="95"/>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E7"/>
  <sheetViews>
    <sheetView workbookViewId="0" topLeftCell="A1">
      <pane ySplit="5" topLeftCell="A6" activePane="bottomLeft" state="frozen"/>
      <selection pane="bottomLeft" activeCell="E3" sqref="E3"/>
    </sheetView>
  </sheetViews>
  <sheetFormatPr defaultColWidth="9.00390625" defaultRowHeight="14.25"/>
  <cols>
    <col min="1" max="1" width="21.25390625" style="367" customWidth="1"/>
    <col min="2" max="2" width="19.25390625" style="367" customWidth="1"/>
    <col min="3" max="3" width="20.50390625" style="367" customWidth="1"/>
    <col min="4" max="4" width="20.25390625" style="366" customWidth="1"/>
    <col min="5" max="5" width="20.50390625" style="368" customWidth="1"/>
    <col min="6" max="254" width="9.00390625" style="366" customWidth="1"/>
    <col min="255" max="16384" width="9.00390625" style="369" customWidth="1"/>
  </cols>
  <sheetData>
    <row r="1" spans="1:5" s="366" customFormat="1" ht="24" customHeight="1">
      <c r="A1" s="370" t="s">
        <v>352</v>
      </c>
      <c r="B1" s="367"/>
      <c r="C1" s="367"/>
      <c r="E1" s="368"/>
    </row>
    <row r="2" spans="1:5" s="366" customFormat="1" ht="45.75" customHeight="1">
      <c r="A2" s="371" t="s">
        <v>353</v>
      </c>
      <c r="B2" s="372"/>
      <c r="C2" s="372"/>
      <c r="D2" s="372"/>
      <c r="E2" s="377"/>
    </row>
    <row r="3" spans="1:5" s="366" customFormat="1" ht="22.5" customHeight="1">
      <c r="A3" s="373" t="s">
        <v>354</v>
      </c>
      <c r="B3" s="373"/>
      <c r="C3" s="373"/>
      <c r="E3" s="378" t="s">
        <v>3</v>
      </c>
    </row>
    <row r="4" spans="1:5" s="366" customFormat="1" ht="75.75" customHeight="1">
      <c r="A4" s="374" t="s">
        <v>355</v>
      </c>
      <c r="B4" s="374" t="s">
        <v>356</v>
      </c>
      <c r="C4" s="374" t="s">
        <v>357</v>
      </c>
      <c r="D4" s="375" t="s">
        <v>358</v>
      </c>
      <c r="E4" s="379" t="s">
        <v>359</v>
      </c>
    </row>
    <row r="5" spans="1:5" s="366" customFormat="1" ht="73.5" customHeight="1">
      <c r="A5" s="375" t="s">
        <v>360</v>
      </c>
      <c r="B5" s="376">
        <f>SUM(B6:B7)</f>
        <v>151651</v>
      </c>
      <c r="C5" s="376">
        <f>SUM(C6:C7)</f>
        <v>171677</v>
      </c>
      <c r="D5" s="376">
        <v>175100</v>
      </c>
      <c r="E5" s="380">
        <v>98.05</v>
      </c>
    </row>
    <row r="6" spans="1:5" s="366" customFormat="1" ht="71.25" customHeight="1">
      <c r="A6" s="375" t="s">
        <v>361</v>
      </c>
      <c r="B6" s="376">
        <v>92336</v>
      </c>
      <c r="C6" s="376">
        <v>97367</v>
      </c>
      <c r="D6" s="376">
        <v>99700</v>
      </c>
      <c r="E6" s="380">
        <v>97.67</v>
      </c>
    </row>
    <row r="7" spans="1:5" s="366" customFormat="1" ht="78" customHeight="1">
      <c r="A7" s="375" t="s">
        <v>362</v>
      </c>
      <c r="B7" s="376">
        <v>59315</v>
      </c>
      <c r="C7" s="376">
        <v>74310</v>
      </c>
      <c r="D7" s="376">
        <v>75400</v>
      </c>
      <c r="E7" s="380">
        <v>98.55</v>
      </c>
    </row>
  </sheetData>
  <sheetProtection/>
  <mergeCells count="2">
    <mergeCell ref="A2:E2"/>
    <mergeCell ref="A10:C10"/>
  </mergeCells>
  <printOptions horizontalCentered="1"/>
  <pageMargins left="0.2" right="0.16" top="0.43000000000000005" bottom="0.59" header="0.51" footer="0.31"/>
  <pageSetup horizontalDpi="600" verticalDpi="600" orientation="landscape" paperSize="9"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gxxc</cp:lastModifiedBy>
  <cp:lastPrinted>2020-01-17T15:38:50Z</cp:lastPrinted>
  <dcterms:created xsi:type="dcterms:W3CDTF">2010-12-07T11:37:08Z</dcterms:created>
  <dcterms:modified xsi:type="dcterms:W3CDTF">2022-11-04T10:53:12Z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KSORubyTemplate">
    <vt:lpwstr>14</vt:lpwstr>
  </property>
  <property fmtid="{D5CDD505-2E9C-101B-9397-08002B2CF9AE}" pid="4" name="I">
    <vt:lpwstr>CE40A825011F44FBAF8639194F086772</vt:lpwstr>
  </property>
  <property fmtid="{D5CDD505-2E9C-101B-9397-08002B2CF9AE}" pid="5" name="퀀_generated_2.-2147483648">
    <vt:i4>2052</vt:i4>
  </property>
</Properties>
</file>