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2"/>
  </bookViews>
  <sheets>
    <sheet name="财政收入表" sheetId="1" r:id="rId1"/>
    <sheet name="平衡表" sheetId="2" r:id="rId2"/>
    <sheet name="公共预算支出明细表" sheetId="3" r:id="rId3"/>
    <sheet name="政府性基金基本平衡表" sheetId="4" r:id="rId4"/>
    <sheet name="基金调整明细表" sheetId="5" r:id="rId5"/>
    <sheet name="社会保险基金预算调整表" sheetId="6" r:id="rId6"/>
    <sheet name="国有资本经营预算调整表" sheetId="7" r:id="rId7"/>
    <sheet name="债务限额和余额 " sheetId="8" r:id="rId8"/>
    <sheet name="新增政府债券安排表" sheetId="9" r:id="rId9"/>
  </sheets>
  <externalReferences>
    <externalReference r:id="rId12"/>
  </externalReferences>
  <definedNames>
    <definedName name="_xlnm.Print_Area" localSheetId="0">'财政收入表'!$A$1:$J$59</definedName>
    <definedName name="_xlnm.Print_Area" localSheetId="1">'平衡表'!$A$1:$Q$77</definedName>
    <definedName name="_xlnm.Print_Area" localSheetId="8">'新增政府债券安排表'!$A$1:$H$16</definedName>
    <definedName name="_xlnm.Print_Area" localSheetId="7">'债务限额和余额 '!$A$1:$C$7</definedName>
    <definedName name="_xlnm.Print_Area" hidden="1">#N/A</definedName>
    <definedName name="_xlnm.Print_Titles" localSheetId="0">'财政收入表'!$2:$5</definedName>
    <definedName name="_xlnm.Print_Titles" localSheetId="2">'公共预算支出明细表'!$1:$5</definedName>
    <definedName name="_xlnm.Print_Titles" localSheetId="6">'国有资本经营预算调整表'!$1:$5</definedName>
    <definedName name="_xlnm.Print_Titles" localSheetId="4">'基金调整明细表'!$1:$5</definedName>
    <definedName name="_xlnm.Print_Titles" localSheetId="1">'平衡表'!$1:$6</definedName>
    <definedName name="_xlnm.Print_Titles" localSheetId="5">'社会保险基金预算调整表'!$1:$5</definedName>
    <definedName name="_xlnm.Print_Titles" localSheetId="3">'政府性基金基本平衡表'!$1:$6</definedName>
    <definedName name="_xlnm.Print_Titles" hidden="1">#N/A</definedName>
    <definedName name="Print_Titles_1">#N/A</definedName>
    <definedName name="地区名称">#REF!</definedName>
    <definedName name="_xlnm.Print_Area" localSheetId="5">'社会保险基金预算调整表'!$A$1:$Q$28</definedName>
    <definedName name="_xlnm._FilterDatabase" localSheetId="2" hidden="1">'公共预算支出明细表'!$A$1:$S$56</definedName>
  </definedNames>
  <calcPr fullCalcOnLoad="1"/>
</workbook>
</file>

<file path=xl/comments2.xml><?xml version="1.0" encoding="utf-8"?>
<comments xmlns="http://schemas.openxmlformats.org/spreadsheetml/2006/main">
  <authors>
    <author>Administrator</author>
  </authors>
  <commentList>
    <comment ref="O44" authorId="0">
      <text>
        <r>
          <rPr>
            <b/>
            <sz val="9"/>
            <rFont val="宋体"/>
            <family val="0"/>
          </rPr>
          <t>Administrator:</t>
        </r>
        <r>
          <rPr>
            <sz val="9"/>
            <rFont val="宋体"/>
            <family val="0"/>
          </rPr>
          <t xml:space="preserve">
其中：县本级513万元</t>
        </r>
      </text>
    </comment>
  </commentList>
</comments>
</file>

<file path=xl/sharedStrings.xml><?xml version="1.0" encoding="utf-8"?>
<sst xmlns="http://schemas.openxmlformats.org/spreadsheetml/2006/main" count="514" uniqueCount="428">
  <si>
    <t xml:space="preserve">附表一 </t>
  </si>
  <si>
    <t>融安县2022年财政收入调整表</t>
  </si>
  <si>
    <t>融安县财政局编</t>
  </si>
  <si>
    <t xml:space="preserve">                        单位：万元</t>
  </si>
  <si>
    <t>项目</t>
  </si>
  <si>
    <r>
      <t>2021</t>
    </r>
    <r>
      <rPr>
        <b/>
        <sz val="14"/>
        <rFont val="宋体"/>
        <family val="0"/>
      </rPr>
      <t>年完成数</t>
    </r>
  </si>
  <si>
    <r>
      <t>2022</t>
    </r>
    <r>
      <rPr>
        <b/>
        <sz val="14"/>
        <rFont val="宋体"/>
        <family val="0"/>
      </rPr>
      <t>年预算数</t>
    </r>
  </si>
  <si>
    <r>
      <t>2022</t>
    </r>
    <r>
      <rPr>
        <b/>
        <sz val="14"/>
        <rFont val="宋体"/>
        <family val="0"/>
      </rPr>
      <t>年</t>
    </r>
    <r>
      <rPr>
        <b/>
        <sz val="14"/>
        <rFont val="Times New Roman"/>
        <family val="1"/>
      </rPr>
      <t>1-10</t>
    </r>
    <r>
      <rPr>
        <b/>
        <sz val="14"/>
        <rFont val="宋体"/>
        <family val="0"/>
      </rPr>
      <t>月完成数</t>
    </r>
  </si>
  <si>
    <r>
      <t>2022</t>
    </r>
    <r>
      <rPr>
        <b/>
        <sz val="14"/>
        <rFont val="宋体"/>
        <family val="0"/>
      </rPr>
      <t>年调整预算数</t>
    </r>
  </si>
  <si>
    <t>调整数为年初预算%</t>
  </si>
  <si>
    <t>金额</t>
  </si>
  <si>
    <r>
      <t>比上年增减（</t>
    </r>
    <r>
      <rPr>
        <b/>
        <sz val="12"/>
        <rFont val="Times New Roman"/>
        <family val="1"/>
      </rPr>
      <t>%</t>
    </r>
    <r>
      <rPr>
        <b/>
        <sz val="12"/>
        <rFont val="宋体"/>
        <family val="0"/>
      </rPr>
      <t>）</t>
    </r>
  </si>
  <si>
    <t>同比增减（%）</t>
  </si>
  <si>
    <t>完成年初预算（%）</t>
  </si>
  <si>
    <r>
      <t>财</t>
    </r>
    <r>
      <rPr>
        <b/>
        <sz val="14"/>
        <rFont val="Times New Roman"/>
        <family val="1"/>
      </rPr>
      <t xml:space="preserve">   </t>
    </r>
    <r>
      <rPr>
        <b/>
        <sz val="14"/>
        <rFont val="宋体"/>
        <family val="0"/>
      </rPr>
      <t>政</t>
    </r>
    <r>
      <rPr>
        <b/>
        <sz val="14"/>
        <rFont val="Times New Roman"/>
        <family val="1"/>
      </rPr>
      <t xml:space="preserve">   </t>
    </r>
    <r>
      <rPr>
        <b/>
        <sz val="14"/>
        <rFont val="宋体"/>
        <family val="0"/>
      </rPr>
      <t>收</t>
    </r>
    <r>
      <rPr>
        <b/>
        <sz val="14"/>
        <rFont val="Times New Roman"/>
        <family val="1"/>
      </rPr>
      <t xml:space="preserve">   </t>
    </r>
    <r>
      <rPr>
        <b/>
        <sz val="14"/>
        <rFont val="宋体"/>
        <family val="0"/>
      </rPr>
      <t>入</t>
    </r>
  </si>
  <si>
    <t xml:space="preserve">   其中：税务部门完成</t>
  </si>
  <si>
    <r>
      <t xml:space="preserve">     </t>
    </r>
    <r>
      <rPr>
        <b/>
        <sz val="12"/>
        <color indexed="8"/>
        <rFont val="宋体"/>
        <family val="0"/>
      </rPr>
      <t>财政部门完成</t>
    </r>
  </si>
  <si>
    <t>一、一般公共财政预算收入</t>
  </si>
  <si>
    <t>（一）税收收入</t>
  </si>
  <si>
    <t>增值税</t>
  </si>
  <si>
    <t>企业所得税</t>
  </si>
  <si>
    <t>个人所得税</t>
  </si>
  <si>
    <t>资源税</t>
  </si>
  <si>
    <t>城市维护建设税</t>
  </si>
  <si>
    <t>房产税</t>
  </si>
  <si>
    <t>印花税</t>
  </si>
  <si>
    <t>城镇土地使用税</t>
  </si>
  <si>
    <t>土地增值税</t>
  </si>
  <si>
    <t>车船税</t>
  </si>
  <si>
    <t>耕地占用税</t>
  </si>
  <si>
    <t>契税</t>
  </si>
  <si>
    <r>
      <t>16</t>
    </r>
    <r>
      <rPr>
        <sz val="12"/>
        <color indexed="8"/>
        <rFont val="宋体"/>
        <family val="0"/>
      </rPr>
      <t>、其他税收收入</t>
    </r>
  </si>
  <si>
    <r>
      <t xml:space="preserve">  </t>
    </r>
    <r>
      <rPr>
        <sz val="12"/>
        <color indexed="8"/>
        <rFont val="宋体"/>
        <family val="0"/>
      </rPr>
      <t>环境保护税</t>
    </r>
  </si>
  <si>
    <r>
      <t xml:space="preserve"> </t>
    </r>
    <r>
      <rPr>
        <sz val="12"/>
        <color indexed="8"/>
        <rFont val="宋体"/>
        <family val="0"/>
      </rPr>
      <t>其他税收收入</t>
    </r>
  </si>
  <si>
    <t>（二）非税收入</t>
  </si>
  <si>
    <r>
      <t>1</t>
    </r>
    <r>
      <rPr>
        <sz val="12"/>
        <color indexed="8"/>
        <rFont val="宋体"/>
        <family val="0"/>
      </rPr>
      <t>、专项收入</t>
    </r>
  </si>
  <si>
    <r>
      <t xml:space="preserve"> </t>
    </r>
    <r>
      <rPr>
        <sz val="12"/>
        <color indexed="8"/>
        <rFont val="宋体"/>
        <family val="0"/>
      </rPr>
      <t>其中：排污费收入</t>
    </r>
  </si>
  <si>
    <r>
      <t xml:space="preserve">             </t>
    </r>
    <r>
      <rPr>
        <sz val="12"/>
        <color indexed="8"/>
        <rFont val="宋体"/>
        <family val="0"/>
      </rPr>
      <t>水资源费收入</t>
    </r>
  </si>
  <si>
    <t xml:space="preserve"> 教育费附加收入</t>
  </si>
  <si>
    <t xml:space="preserve"> 地方教育附加收入</t>
  </si>
  <si>
    <r>
      <t xml:space="preserve">             </t>
    </r>
    <r>
      <rPr>
        <sz val="12"/>
        <color indexed="8"/>
        <rFont val="宋体"/>
        <family val="0"/>
      </rPr>
      <t>探矿权采矿权使用费及价款收入</t>
    </r>
  </si>
  <si>
    <t>残疾人就业保障资金收入</t>
  </si>
  <si>
    <t>水利建设专项收入</t>
  </si>
  <si>
    <t>森林植被恢复费</t>
  </si>
  <si>
    <r>
      <t>2</t>
    </r>
    <r>
      <rPr>
        <sz val="12"/>
        <color indexed="8"/>
        <rFont val="宋体"/>
        <family val="0"/>
      </rPr>
      <t>、行政事业性收费收入</t>
    </r>
  </si>
  <si>
    <r>
      <t>3</t>
    </r>
    <r>
      <rPr>
        <sz val="12"/>
        <color indexed="8"/>
        <rFont val="宋体"/>
        <family val="0"/>
      </rPr>
      <t>、罚没收入</t>
    </r>
  </si>
  <si>
    <r>
      <t>4</t>
    </r>
    <r>
      <rPr>
        <sz val="12"/>
        <color indexed="8"/>
        <rFont val="宋体"/>
        <family val="0"/>
      </rPr>
      <t>、国有资源</t>
    </r>
    <r>
      <rPr>
        <sz val="12"/>
        <color indexed="8"/>
        <rFont val="Times New Roman"/>
        <family val="1"/>
      </rPr>
      <t>(</t>
    </r>
    <r>
      <rPr>
        <sz val="12"/>
        <color indexed="8"/>
        <rFont val="宋体"/>
        <family val="0"/>
      </rPr>
      <t>资产</t>
    </r>
    <r>
      <rPr>
        <sz val="12"/>
        <color indexed="8"/>
        <rFont val="Times New Roman"/>
        <family val="1"/>
      </rPr>
      <t>)</t>
    </r>
    <r>
      <rPr>
        <sz val="12"/>
        <color indexed="8"/>
        <rFont val="宋体"/>
        <family val="0"/>
      </rPr>
      <t>有偿使用收入</t>
    </r>
  </si>
  <si>
    <r>
      <t>5</t>
    </r>
    <r>
      <rPr>
        <sz val="12"/>
        <color indexed="8"/>
        <rFont val="宋体"/>
        <family val="0"/>
      </rPr>
      <t>、捐赠收入</t>
    </r>
  </si>
  <si>
    <r>
      <t>6</t>
    </r>
    <r>
      <rPr>
        <sz val="12"/>
        <color indexed="8"/>
        <rFont val="宋体"/>
        <family val="0"/>
      </rPr>
      <t>、政府性住房基金收入</t>
    </r>
  </si>
  <si>
    <r>
      <t>7</t>
    </r>
    <r>
      <rPr>
        <sz val="12"/>
        <color indexed="8"/>
        <rFont val="宋体"/>
        <family val="0"/>
      </rPr>
      <t>、其他收入</t>
    </r>
  </si>
  <si>
    <t>（三）贷款转贷回收本金收入</t>
  </si>
  <si>
    <r>
      <t>1</t>
    </r>
    <r>
      <rPr>
        <sz val="12"/>
        <color indexed="8"/>
        <rFont val="宋体"/>
        <family val="0"/>
      </rPr>
      <t>、国内贷款回收本金收入</t>
    </r>
  </si>
  <si>
    <r>
      <t>2</t>
    </r>
    <r>
      <rPr>
        <sz val="12"/>
        <color indexed="8"/>
        <rFont val="宋体"/>
        <family val="0"/>
      </rPr>
      <t>、国外贷款回收本金收入</t>
    </r>
  </si>
  <si>
    <r>
      <t>3</t>
    </r>
    <r>
      <rPr>
        <sz val="12"/>
        <color indexed="8"/>
        <rFont val="宋体"/>
        <family val="0"/>
      </rPr>
      <t>、国内转贷回收本金收入</t>
    </r>
    <r>
      <rPr>
        <sz val="12"/>
        <color indexed="8"/>
        <rFont val="Times New Roman"/>
        <family val="1"/>
      </rPr>
      <t xml:space="preserve"> </t>
    </r>
  </si>
  <si>
    <r>
      <t>4</t>
    </r>
    <r>
      <rPr>
        <sz val="12"/>
        <color indexed="8"/>
        <rFont val="宋体"/>
        <family val="0"/>
      </rPr>
      <t>、国外转贷回收本金收入</t>
    </r>
    <r>
      <rPr>
        <sz val="12"/>
        <color indexed="8"/>
        <rFont val="Times New Roman"/>
        <family val="1"/>
      </rPr>
      <t xml:space="preserve"> </t>
    </r>
  </si>
  <si>
    <t>二、上划中央收入</t>
  </si>
  <si>
    <r>
      <t xml:space="preserve">  1</t>
    </r>
    <r>
      <rPr>
        <sz val="12"/>
        <rFont val="宋体"/>
        <family val="0"/>
      </rPr>
      <t>、上划增值税</t>
    </r>
  </si>
  <si>
    <r>
      <t xml:space="preserve">  2</t>
    </r>
    <r>
      <rPr>
        <sz val="12"/>
        <rFont val="宋体"/>
        <family val="0"/>
      </rPr>
      <t>、上划消费税</t>
    </r>
  </si>
  <si>
    <r>
      <t xml:space="preserve">  3</t>
    </r>
    <r>
      <rPr>
        <sz val="12"/>
        <rFont val="宋体"/>
        <family val="0"/>
      </rPr>
      <t>、上划企业所得税</t>
    </r>
  </si>
  <si>
    <r>
      <t>4</t>
    </r>
    <r>
      <rPr>
        <sz val="12"/>
        <rFont val="宋体"/>
        <family val="0"/>
      </rPr>
      <t>、上划个人所得税</t>
    </r>
  </si>
  <si>
    <r>
      <t>5</t>
    </r>
    <r>
      <rPr>
        <sz val="12"/>
        <rFont val="宋体"/>
        <family val="0"/>
      </rPr>
      <t>、上划中央其他税收收入</t>
    </r>
  </si>
  <si>
    <t>四、上划自治区收入</t>
  </si>
  <si>
    <r>
      <t>1</t>
    </r>
    <r>
      <rPr>
        <sz val="12"/>
        <rFont val="宋体"/>
        <family val="0"/>
      </rPr>
      <t>、上划增值税</t>
    </r>
  </si>
  <si>
    <r>
      <t>2</t>
    </r>
    <r>
      <rPr>
        <sz val="12"/>
        <rFont val="宋体"/>
        <family val="0"/>
      </rPr>
      <t>、上划企业所得税</t>
    </r>
  </si>
  <si>
    <r>
      <t>3</t>
    </r>
    <r>
      <rPr>
        <sz val="12"/>
        <rFont val="宋体"/>
        <family val="0"/>
      </rPr>
      <t>、上划个人所得税</t>
    </r>
  </si>
  <si>
    <r>
      <t>4</t>
    </r>
    <r>
      <rPr>
        <sz val="12"/>
        <rFont val="宋体"/>
        <family val="0"/>
      </rPr>
      <t>、上划环境保护税</t>
    </r>
  </si>
  <si>
    <r>
      <t>5</t>
    </r>
    <r>
      <rPr>
        <sz val="12"/>
        <rFont val="宋体"/>
        <family val="0"/>
      </rPr>
      <t>、上划其他税收收入</t>
    </r>
  </si>
  <si>
    <t>附表二</t>
  </si>
  <si>
    <t>融安县2022年财政收支调整表</t>
  </si>
  <si>
    <r>
      <t>融安县财政局编</t>
    </r>
    <r>
      <rPr>
        <sz val="12"/>
        <rFont val="Times New Roman"/>
        <family val="1"/>
      </rPr>
      <t xml:space="preserve">                                 </t>
    </r>
  </si>
  <si>
    <t xml:space="preserve">                     单位：万元</t>
  </si>
  <si>
    <t>预   算   科   目</t>
  </si>
  <si>
    <t>2021年决算数</t>
  </si>
  <si>
    <r>
      <t>2022</t>
    </r>
    <r>
      <rPr>
        <b/>
        <sz val="11"/>
        <rFont val="宋体"/>
        <family val="0"/>
      </rPr>
      <t>年预算收入</t>
    </r>
  </si>
  <si>
    <t>2022年1-10月完成数</t>
  </si>
  <si>
    <t>2022年调整预算收入</t>
  </si>
  <si>
    <t>调整收入数与 上年决算相比增减（%）</t>
  </si>
  <si>
    <t>调整收入数为年初预算</t>
  </si>
  <si>
    <r>
      <t>2022</t>
    </r>
    <r>
      <rPr>
        <b/>
        <sz val="11"/>
        <rFont val="宋体"/>
        <family val="0"/>
      </rPr>
      <t>年一般公共预算支出</t>
    </r>
  </si>
  <si>
    <r>
      <t>2022</t>
    </r>
    <r>
      <rPr>
        <b/>
        <sz val="11"/>
        <rFont val="宋体"/>
        <family val="0"/>
      </rPr>
      <t>年</t>
    </r>
    <r>
      <rPr>
        <b/>
        <sz val="11"/>
        <rFont val="Times New Roman"/>
        <family val="1"/>
      </rPr>
      <t>1-10</t>
    </r>
    <r>
      <rPr>
        <b/>
        <sz val="11"/>
        <rFont val="宋体"/>
        <family val="0"/>
      </rPr>
      <t>月完成数</t>
    </r>
  </si>
  <si>
    <t>2022年调整预算支出</t>
  </si>
  <si>
    <t>2021年一般公共预算支出</t>
  </si>
  <si>
    <r>
      <t>比上年增减（</t>
    </r>
    <r>
      <rPr>
        <b/>
        <sz val="11"/>
        <rFont val="Times New Roman"/>
        <family val="1"/>
      </rPr>
      <t>%</t>
    </r>
    <r>
      <rPr>
        <b/>
        <sz val="11"/>
        <rFont val="宋体"/>
        <family val="0"/>
      </rPr>
      <t>）</t>
    </r>
  </si>
  <si>
    <t>调整数为年初预算（%）</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</si>
  <si>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</si>
  <si>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</si>
  <si>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</si>
  <si>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</si>
  <si>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</si>
  <si>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</si>
  <si>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</si>
  <si>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</si>
  <si>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</si>
  <si>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</si>
  <si>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</si>
  <si>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</si>
  <si>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r>
      <t xml:space="preserve"> </t>
    </r>
    <r>
      <rPr>
        <sz val="10"/>
        <color indexed="8"/>
        <rFont val="宋体"/>
        <family val="0"/>
      </rPr>
      <t>环境保护税</t>
    </r>
  </si>
  <si>
    <t>十三、资源勘探信息等支出</t>
  </si>
  <si>
    <t>其他税收收入</t>
  </si>
  <si>
    <t>十四、商业服务业等支出</t>
  </si>
  <si>
    <r>
      <t>国有资源（产</t>
    </r>
    <r>
      <rPr>
        <sz val="10"/>
        <rFont val="Times New Roman"/>
        <family val="1"/>
      </rPr>
      <t>)</t>
    </r>
    <r>
      <rPr>
        <sz val="10"/>
        <rFont val="宋体"/>
        <family val="0"/>
      </rPr>
      <t>有偿使用收入</t>
    </r>
  </si>
  <si>
    <t>十五、金融支出</t>
  </si>
  <si>
    <t>行政性收费收入</t>
  </si>
  <si>
    <t>十六、自然资源海洋气象等支出</t>
  </si>
  <si>
    <t>罚没收入</t>
  </si>
  <si>
    <t>十七、住房保障支出</t>
  </si>
  <si>
    <t>专项收入</t>
  </si>
  <si>
    <t>十八、粮油物资储备支出</t>
  </si>
  <si>
    <t>教育附加</t>
  </si>
  <si>
    <t>十九、灾害防治及应急管理支出</t>
  </si>
  <si>
    <r>
      <t xml:space="preserve"> </t>
    </r>
    <r>
      <rPr>
        <sz val="10"/>
        <rFont val="宋体"/>
        <family val="0"/>
      </rPr>
      <t>地方教育附加收入</t>
    </r>
  </si>
  <si>
    <t>二十、预备费</t>
  </si>
  <si>
    <t>残疾人就业保障金</t>
  </si>
  <si>
    <t>二十一、其他支出</t>
  </si>
  <si>
    <r>
      <t xml:space="preserve"> </t>
    </r>
    <r>
      <rPr>
        <sz val="10"/>
        <rFont val="宋体"/>
        <family val="0"/>
      </rPr>
      <t>水利建设专项收入</t>
    </r>
  </si>
  <si>
    <t>二十二、债务付息支出</t>
  </si>
  <si>
    <t>二十三、  债务发行费用支出</t>
  </si>
  <si>
    <t>政府性住房基金收入</t>
  </si>
  <si>
    <t>其他收入</t>
  </si>
  <si>
    <t>捐赠收入</t>
  </si>
  <si>
    <t>一般公共预算支出合计</t>
  </si>
  <si>
    <t>一般公共预算收入合计</t>
  </si>
  <si>
    <r>
      <t>上</t>
    </r>
    <r>
      <rPr>
        <b/>
        <sz val="11"/>
        <rFont val="Times New Roman"/>
        <family val="1"/>
      </rPr>
      <t xml:space="preserve"> </t>
    </r>
    <r>
      <rPr>
        <b/>
        <sz val="11"/>
        <rFont val="宋体"/>
        <family val="0"/>
      </rPr>
      <t>解</t>
    </r>
    <r>
      <rPr>
        <b/>
        <sz val="11"/>
        <rFont val="Times New Roman"/>
        <family val="1"/>
      </rPr>
      <t xml:space="preserve"> </t>
    </r>
    <r>
      <rPr>
        <b/>
        <sz val="11"/>
        <rFont val="宋体"/>
        <family val="0"/>
      </rPr>
      <t>上</t>
    </r>
    <r>
      <rPr>
        <b/>
        <sz val="11"/>
        <rFont val="Times New Roman"/>
        <family val="1"/>
      </rPr>
      <t xml:space="preserve"> </t>
    </r>
    <r>
      <rPr>
        <b/>
        <sz val="11"/>
        <rFont val="宋体"/>
        <family val="0"/>
      </rPr>
      <t>级</t>
    </r>
    <r>
      <rPr>
        <b/>
        <sz val="11"/>
        <rFont val="Times New Roman"/>
        <family val="1"/>
      </rPr>
      <t xml:space="preserve"> </t>
    </r>
    <r>
      <rPr>
        <b/>
        <sz val="11"/>
        <rFont val="宋体"/>
        <family val="0"/>
      </rPr>
      <t>支</t>
    </r>
    <r>
      <rPr>
        <b/>
        <sz val="11"/>
        <rFont val="Times New Roman"/>
        <family val="1"/>
      </rPr>
      <t xml:space="preserve"> </t>
    </r>
    <r>
      <rPr>
        <b/>
        <sz val="11"/>
        <rFont val="宋体"/>
        <family val="0"/>
      </rPr>
      <t>出</t>
    </r>
    <r>
      <rPr>
        <b/>
        <sz val="11"/>
        <rFont val="Times New Roman"/>
        <family val="1"/>
      </rPr>
      <t xml:space="preserve"> </t>
    </r>
  </si>
  <si>
    <t>上级补助收入</t>
  </si>
  <si>
    <r>
      <t xml:space="preserve">  </t>
    </r>
    <r>
      <rPr>
        <sz val="11"/>
        <rFont val="宋体"/>
        <family val="0"/>
      </rPr>
      <t>体制上解支出</t>
    </r>
  </si>
  <si>
    <r>
      <t xml:space="preserve">   </t>
    </r>
    <r>
      <rPr>
        <b/>
        <sz val="10"/>
        <rFont val="宋体"/>
        <family val="0"/>
      </rPr>
      <t>返还性收入</t>
    </r>
  </si>
  <si>
    <r>
      <t xml:space="preserve">  </t>
    </r>
    <r>
      <rPr>
        <sz val="11"/>
        <rFont val="宋体"/>
        <family val="0"/>
      </rPr>
      <t>专项上解支出</t>
    </r>
  </si>
  <si>
    <r>
      <t>增值税和消费税税收返还收入</t>
    </r>
    <r>
      <rPr>
        <sz val="10"/>
        <rFont val="Times New Roman"/>
        <family val="1"/>
      </rPr>
      <t xml:space="preserve"> </t>
    </r>
  </si>
  <si>
    <t>所得税基数返还收入</t>
  </si>
  <si>
    <t>债务还本支出</t>
  </si>
  <si>
    <r>
      <t>增值税</t>
    </r>
    <r>
      <rPr>
        <sz val="12"/>
        <rFont val="Times New Roman"/>
        <family val="1"/>
      </rPr>
      <t>“</t>
    </r>
    <r>
      <rPr>
        <sz val="12"/>
        <rFont val="宋体"/>
        <family val="0"/>
      </rPr>
      <t>五五分享</t>
    </r>
    <r>
      <rPr>
        <sz val="12"/>
        <rFont val="Times New Roman"/>
        <family val="1"/>
      </rPr>
      <t>”</t>
    </r>
    <r>
      <rPr>
        <sz val="12"/>
        <rFont val="宋体"/>
        <family val="0"/>
      </rPr>
      <t>税收返还收入</t>
    </r>
  </si>
  <si>
    <t>成品油价格和税费改革税收返还收入</t>
  </si>
  <si>
    <t>其他税收返还收入</t>
  </si>
  <si>
    <r>
      <t xml:space="preserve">   </t>
    </r>
    <r>
      <rPr>
        <b/>
        <sz val="10"/>
        <rFont val="宋体"/>
        <family val="0"/>
      </rPr>
      <t>一般性转移支付收入</t>
    </r>
  </si>
  <si>
    <t>体制补助收入</t>
  </si>
  <si>
    <t>均衡性转移支付补助收入</t>
  </si>
  <si>
    <t>补充预算稳定调节基金</t>
  </si>
  <si>
    <t>县级基本财力保障机制奖补资金收入</t>
  </si>
  <si>
    <t>结算补助</t>
  </si>
  <si>
    <t>重点生态功能区转移支付收入</t>
  </si>
  <si>
    <t>固定数额补助收入</t>
  </si>
  <si>
    <t>增值税留抵退税及其他退税减税降费转移支付收入</t>
  </si>
  <si>
    <t>补充县区财力转移支付收入</t>
  </si>
  <si>
    <r>
      <t>产粮</t>
    </r>
    <r>
      <rPr>
        <sz val="12"/>
        <rFont val="Times New Roman"/>
        <family val="1"/>
      </rPr>
      <t>(</t>
    </r>
    <r>
      <rPr>
        <sz val="12"/>
        <rFont val="宋体"/>
        <family val="0"/>
      </rPr>
      <t>油</t>
    </r>
    <r>
      <rPr>
        <sz val="12"/>
        <rFont val="Times New Roman"/>
        <family val="1"/>
      </rPr>
      <t>)</t>
    </r>
    <r>
      <rPr>
        <sz val="12"/>
        <rFont val="宋体"/>
        <family val="0"/>
      </rPr>
      <t>大县奖励资金收入</t>
    </r>
  </si>
  <si>
    <t>年终结余</t>
  </si>
  <si>
    <t xml:space="preserve"> 革命老区转移支付收入</t>
  </si>
  <si>
    <t>减:结转下年的支出</t>
  </si>
  <si>
    <t>民族地区转移支付收入</t>
  </si>
  <si>
    <t>净结余</t>
  </si>
  <si>
    <t>贫困地区转移支付收入</t>
  </si>
  <si>
    <t>公共安全共同财政事权转移支付收入</t>
  </si>
  <si>
    <r>
      <t>教育共同财政事权转移支付收入</t>
    </r>
    <r>
      <rPr>
        <sz val="12"/>
        <rFont val="Times New Roman"/>
        <family val="1"/>
      </rPr>
      <t xml:space="preserve">  </t>
    </r>
  </si>
  <si>
    <t xml:space="preserve">文化旅游体育与传媒共同财政事权转移支付收入  </t>
  </si>
  <si>
    <t xml:space="preserve">社会保障和就业共同财政事权转移支付收入  </t>
  </si>
  <si>
    <t xml:space="preserve">卫生健康共同财政事权转移支付收入  </t>
  </si>
  <si>
    <t xml:space="preserve">节能环保共同财政事权转移支付收入  </t>
  </si>
  <si>
    <t xml:space="preserve"> 农林水共同财政事权转移支付收入  </t>
  </si>
  <si>
    <t>巩固脱贫衔接乡村振兴</t>
  </si>
  <si>
    <r>
      <t xml:space="preserve"> </t>
    </r>
    <r>
      <rPr>
        <sz val="12"/>
        <rFont val="宋体"/>
        <family val="0"/>
      </rPr>
      <t>交通运输共同财政事权转移支付收入</t>
    </r>
    <r>
      <rPr>
        <sz val="12"/>
        <rFont val="Times New Roman"/>
        <family val="1"/>
      </rPr>
      <t xml:space="preserve">  </t>
    </r>
  </si>
  <si>
    <t xml:space="preserve">住房保障共同财政事权转移支付收入  </t>
  </si>
  <si>
    <t>灾害防治及应急管理共同财政事权转移支付收入</t>
  </si>
  <si>
    <t>粮油物资储备共同财政事权转移支付收入</t>
  </si>
  <si>
    <t xml:space="preserve"> 其他一般性转移支付收入</t>
  </si>
  <si>
    <t>专项转移支付收入</t>
  </si>
  <si>
    <t>上年结余</t>
  </si>
  <si>
    <t>地方政府一般债券转贷收入</t>
  </si>
  <si>
    <t>从政府性基金调入资金</t>
  </si>
  <si>
    <r>
      <t>收</t>
    </r>
    <r>
      <rPr>
        <b/>
        <sz val="10"/>
        <rFont val="Times New Roman"/>
        <family val="1"/>
      </rPr>
      <t xml:space="preserve"> </t>
    </r>
    <r>
      <rPr>
        <b/>
        <sz val="10"/>
        <rFont val="宋体"/>
        <family val="0"/>
      </rPr>
      <t>入</t>
    </r>
    <r>
      <rPr>
        <b/>
        <sz val="10"/>
        <rFont val="Times New Roman"/>
        <family val="1"/>
      </rPr>
      <t xml:space="preserve"> </t>
    </r>
    <r>
      <rPr>
        <b/>
        <sz val="10"/>
        <rFont val="宋体"/>
        <family val="0"/>
      </rPr>
      <t>总</t>
    </r>
    <r>
      <rPr>
        <b/>
        <sz val="10"/>
        <rFont val="Times New Roman"/>
        <family val="1"/>
      </rPr>
      <t xml:space="preserve"> </t>
    </r>
    <r>
      <rPr>
        <b/>
        <sz val="10"/>
        <rFont val="宋体"/>
        <family val="0"/>
      </rPr>
      <t>计</t>
    </r>
  </si>
  <si>
    <t>支出总计</t>
  </si>
  <si>
    <t>附表三</t>
  </si>
  <si>
    <t>融安县2022年公共财政预算支出调整表</t>
  </si>
  <si>
    <r>
      <t>单位</t>
    </r>
    <r>
      <rPr>
        <sz val="12"/>
        <rFont val="Times New Roman"/>
        <family val="1"/>
      </rPr>
      <t>:</t>
    </r>
    <r>
      <rPr>
        <sz val="12"/>
        <rFont val="宋体"/>
        <family val="0"/>
      </rPr>
      <t>万元</t>
    </r>
  </si>
  <si>
    <r>
      <t>项</t>
    </r>
    <r>
      <rPr>
        <b/>
        <sz val="12"/>
        <rFont val="Times New Roman"/>
        <family val="1"/>
      </rPr>
      <t xml:space="preserve">           </t>
    </r>
    <r>
      <rPr>
        <b/>
        <sz val="12"/>
        <rFont val="宋体"/>
        <family val="0"/>
      </rPr>
      <t>目</t>
    </r>
  </si>
  <si>
    <r>
      <t>2022</t>
    </r>
    <r>
      <rPr>
        <b/>
        <sz val="12"/>
        <rFont val="宋体"/>
        <family val="0"/>
      </rPr>
      <t>年年初预算数</t>
    </r>
  </si>
  <si>
    <r>
      <t>2022</t>
    </r>
    <r>
      <rPr>
        <b/>
        <sz val="12"/>
        <rFont val="宋体"/>
        <family val="0"/>
      </rPr>
      <t>年调整预算</t>
    </r>
  </si>
  <si>
    <t>调整后与预算相比增减数</t>
  </si>
  <si>
    <r>
      <t>比年初预增减（</t>
    </r>
    <r>
      <rPr>
        <b/>
        <sz val="11"/>
        <rFont val="Times New Roman"/>
        <family val="1"/>
      </rPr>
      <t>%</t>
    </r>
    <r>
      <rPr>
        <b/>
        <sz val="11"/>
        <rFont val="宋体"/>
        <family val="0"/>
      </rPr>
      <t>）</t>
    </r>
  </si>
  <si>
    <r>
      <t>调</t>
    </r>
    <r>
      <rPr>
        <b/>
        <sz val="12"/>
        <rFont val="Times New Roman"/>
        <family val="1"/>
      </rPr>
      <t xml:space="preserve">    </t>
    </r>
    <r>
      <rPr>
        <b/>
        <sz val="12"/>
        <rFont val="宋体"/>
        <family val="0"/>
      </rPr>
      <t>整</t>
    </r>
    <r>
      <rPr>
        <b/>
        <sz val="12"/>
        <rFont val="Times New Roman"/>
        <family val="1"/>
      </rPr>
      <t xml:space="preserve">    </t>
    </r>
    <r>
      <rPr>
        <b/>
        <sz val="12"/>
        <rFont val="宋体"/>
        <family val="0"/>
      </rPr>
      <t>方</t>
    </r>
    <r>
      <rPr>
        <b/>
        <sz val="12"/>
        <rFont val="Times New Roman"/>
        <family val="1"/>
      </rPr>
      <t xml:space="preserve">    </t>
    </r>
    <r>
      <rPr>
        <b/>
        <sz val="12"/>
        <rFont val="宋体"/>
        <family val="0"/>
      </rPr>
      <t>向</t>
    </r>
  </si>
  <si>
    <t>公共财政预算支出</t>
  </si>
  <si>
    <r>
      <t xml:space="preserve">201 </t>
    </r>
    <r>
      <rPr>
        <sz val="12"/>
        <rFont val="黑体"/>
        <family val="3"/>
      </rPr>
      <t>一般公共服务支出</t>
    </r>
  </si>
  <si>
    <r>
      <t xml:space="preserve">         </t>
    </r>
    <r>
      <rPr>
        <b/>
        <sz val="12"/>
        <rFont val="宋体"/>
        <family val="0"/>
      </rPr>
      <t>一、基本支出净增加</t>
    </r>
    <r>
      <rPr>
        <b/>
        <sz val="12"/>
        <rFont val="Times New Roman"/>
        <family val="1"/>
      </rPr>
      <t>680</t>
    </r>
    <r>
      <rPr>
        <b/>
        <sz val="12"/>
        <rFont val="宋体"/>
        <family val="0"/>
      </rPr>
      <t>万元。</t>
    </r>
    <r>
      <rPr>
        <sz val="12"/>
        <rFont val="宋体"/>
        <family val="0"/>
      </rPr>
      <t>（一）从年初预留经费调剂安排基本支出增加</t>
    </r>
    <r>
      <rPr>
        <sz val="12"/>
        <rFont val="Times New Roman"/>
        <family val="1"/>
      </rPr>
      <t>2340</t>
    </r>
    <r>
      <rPr>
        <sz val="12"/>
        <rFont val="宋体"/>
        <family val="0"/>
      </rPr>
      <t>万元。其中：工资增加</t>
    </r>
    <r>
      <rPr>
        <sz val="12"/>
        <rFont val="Times New Roman"/>
        <family val="1"/>
      </rPr>
      <t>542</t>
    </r>
    <r>
      <rPr>
        <sz val="12"/>
        <rFont val="宋体"/>
        <family val="0"/>
      </rPr>
      <t>万元、抚恤增加</t>
    </r>
    <r>
      <rPr>
        <sz val="12"/>
        <rFont val="Times New Roman"/>
        <family val="1"/>
      </rPr>
      <t>357</t>
    </r>
    <r>
      <rPr>
        <sz val="12"/>
        <rFont val="宋体"/>
        <family val="0"/>
      </rPr>
      <t>万元、年度考核优秀奖励</t>
    </r>
    <r>
      <rPr>
        <sz val="12"/>
        <rFont val="Times New Roman"/>
        <family val="1"/>
      </rPr>
      <t>55</t>
    </r>
    <r>
      <rPr>
        <sz val="12"/>
        <rFont val="宋体"/>
        <family val="0"/>
      </rPr>
      <t>万元、预发</t>
    </r>
    <r>
      <rPr>
        <sz val="12"/>
        <rFont val="Times New Roman"/>
        <family val="1"/>
      </rPr>
      <t>2021</t>
    </r>
    <r>
      <rPr>
        <sz val="12"/>
        <rFont val="宋体"/>
        <family val="0"/>
      </rPr>
      <t>年行政（参公）单位奖励性补贴</t>
    </r>
    <r>
      <rPr>
        <sz val="12"/>
        <rFont val="Times New Roman"/>
        <family val="1"/>
      </rPr>
      <t>1290</t>
    </r>
    <r>
      <rPr>
        <sz val="12"/>
        <rFont val="宋体"/>
        <family val="0"/>
      </rPr>
      <t>万元、预发</t>
    </r>
    <r>
      <rPr>
        <sz val="12"/>
        <rFont val="Times New Roman"/>
        <family val="1"/>
      </rPr>
      <t>2021</t>
    </r>
    <r>
      <rPr>
        <sz val="12"/>
        <rFont val="宋体"/>
        <family val="0"/>
      </rPr>
      <t>年事业单位绩效工资总量</t>
    </r>
    <r>
      <rPr>
        <sz val="12"/>
        <rFont val="Times New Roman"/>
        <family val="1"/>
      </rPr>
      <t>96</t>
    </r>
    <r>
      <rPr>
        <sz val="12"/>
        <rFont val="宋体"/>
        <family val="0"/>
      </rPr>
      <t>万元；（二）基本支出压减</t>
    </r>
    <r>
      <rPr>
        <sz val="12"/>
        <rFont val="Times New Roman"/>
        <family val="1"/>
      </rPr>
      <t xml:space="preserve"> 1660  </t>
    </r>
    <r>
      <rPr>
        <sz val="12"/>
        <rFont val="宋体"/>
        <family val="0"/>
      </rPr>
      <t>万元。其中：公用经费</t>
    </r>
    <r>
      <rPr>
        <sz val="12"/>
        <rFont val="Times New Roman"/>
        <family val="1"/>
      </rPr>
      <t>541</t>
    </r>
    <r>
      <rPr>
        <sz val="12"/>
        <rFont val="宋体"/>
        <family val="0"/>
      </rPr>
      <t>万元、社保</t>
    </r>
    <r>
      <rPr>
        <sz val="12"/>
        <rFont val="Times New Roman"/>
        <family val="1"/>
      </rPr>
      <t>45</t>
    </r>
    <r>
      <rPr>
        <sz val="12"/>
        <rFont val="宋体"/>
        <family val="0"/>
      </rPr>
      <t>万元、交通补贴及伙食补助</t>
    </r>
    <r>
      <rPr>
        <sz val="12"/>
        <rFont val="Times New Roman"/>
        <family val="1"/>
      </rPr>
      <t>684</t>
    </r>
    <r>
      <rPr>
        <sz val="12"/>
        <rFont val="宋体"/>
        <family val="0"/>
      </rPr>
      <t>万元、压减通讯及物业补贴</t>
    </r>
    <r>
      <rPr>
        <sz val="12"/>
        <rFont val="Times New Roman"/>
        <family val="1"/>
      </rPr>
      <t>390</t>
    </r>
    <r>
      <rPr>
        <sz val="12"/>
        <rFont val="宋体"/>
        <family val="0"/>
      </rPr>
      <t xml:space="preserve">万元
  </t>
    </r>
    <r>
      <rPr>
        <b/>
        <sz val="12"/>
        <rFont val="宋体"/>
        <family val="0"/>
      </rPr>
      <t xml:space="preserve">  二、项目支出净减少</t>
    </r>
    <r>
      <rPr>
        <b/>
        <sz val="12"/>
        <rFont val="Times New Roman"/>
        <family val="1"/>
      </rPr>
      <t>1778</t>
    </r>
    <r>
      <rPr>
        <b/>
        <sz val="12"/>
        <rFont val="宋体"/>
        <family val="0"/>
      </rPr>
      <t>万元。（</t>
    </r>
    <r>
      <rPr>
        <sz val="12"/>
        <rFont val="宋体"/>
        <family val="0"/>
      </rPr>
      <t>一）从年初预留经费调剂增加项目经费</t>
    </r>
    <r>
      <rPr>
        <sz val="12"/>
        <rFont val="Times New Roman"/>
        <family val="1"/>
      </rPr>
      <t xml:space="preserve"> 525</t>
    </r>
    <r>
      <rPr>
        <sz val="12"/>
        <rFont val="宋体"/>
        <family val="0"/>
      </rPr>
      <t>万元。其中：融安宾馆改制成本费用</t>
    </r>
    <r>
      <rPr>
        <sz val="12"/>
        <rFont val="Times New Roman"/>
        <family val="1"/>
      </rPr>
      <t>54</t>
    </r>
    <r>
      <rPr>
        <sz val="12"/>
        <rFont val="宋体"/>
        <family val="0"/>
      </rPr>
      <t>万元、机关后勤服务中心解除临聘司勤人员经济补偿</t>
    </r>
    <r>
      <rPr>
        <sz val="12"/>
        <rFont val="Times New Roman"/>
        <family val="1"/>
      </rPr>
      <t>3.69</t>
    </r>
    <r>
      <rPr>
        <sz val="12"/>
        <rFont val="宋体"/>
        <family val="0"/>
      </rPr>
      <t>万元、信访局维护经费</t>
    </r>
    <r>
      <rPr>
        <sz val="12"/>
        <rFont val="Times New Roman"/>
        <family val="1"/>
      </rPr>
      <t>120</t>
    </r>
    <r>
      <rPr>
        <sz val="12"/>
        <rFont val="宋体"/>
        <family val="0"/>
      </rPr>
      <t>万元、接待服务中心融安金桔推介经费</t>
    </r>
    <r>
      <rPr>
        <sz val="12"/>
        <rFont val="Times New Roman"/>
        <family val="1"/>
      </rPr>
      <t>65</t>
    </r>
    <r>
      <rPr>
        <sz val="12"/>
        <rFont val="宋体"/>
        <family val="0"/>
      </rPr>
      <t>万元、第十二届金桔文化旅游节经费</t>
    </r>
    <r>
      <rPr>
        <sz val="12"/>
        <rFont val="Times New Roman"/>
        <family val="1"/>
      </rPr>
      <t>38</t>
    </r>
    <r>
      <rPr>
        <sz val="12"/>
        <rFont val="宋体"/>
        <family val="0"/>
      </rPr>
      <t>万元、接待服务中心接待费</t>
    </r>
    <r>
      <rPr>
        <sz val="12"/>
        <rFont val="Times New Roman"/>
        <family val="1"/>
      </rPr>
      <t>244</t>
    </r>
    <r>
      <rPr>
        <sz val="12"/>
        <rFont val="宋体"/>
        <family val="0"/>
      </rPr>
      <t>万元；（二）调减</t>
    </r>
    <r>
      <rPr>
        <sz val="12"/>
        <rFont val="Times New Roman"/>
        <family val="1"/>
      </rPr>
      <t>2303</t>
    </r>
    <r>
      <rPr>
        <sz val="12"/>
        <rFont val="宋体"/>
        <family val="0"/>
      </rPr>
      <t>万元。其中：县委办项目经费</t>
    </r>
    <r>
      <rPr>
        <sz val="12"/>
        <rFont val="Times New Roman"/>
        <family val="1"/>
      </rPr>
      <t>40</t>
    </r>
    <r>
      <rPr>
        <sz val="12"/>
        <rFont val="宋体"/>
        <family val="0"/>
      </rPr>
      <t>万元、政府办项目经费</t>
    </r>
    <r>
      <rPr>
        <sz val="12"/>
        <rFont val="Times New Roman"/>
        <family val="1"/>
      </rPr>
      <t>85</t>
    </r>
    <r>
      <rPr>
        <sz val="12"/>
        <rFont val="宋体"/>
        <family val="0"/>
      </rPr>
      <t>万元、人大项目</t>
    </r>
    <r>
      <rPr>
        <sz val="12"/>
        <rFont val="Times New Roman"/>
        <family val="1"/>
      </rPr>
      <t>86</t>
    </r>
    <r>
      <rPr>
        <sz val="12"/>
        <rFont val="宋体"/>
        <family val="0"/>
      </rPr>
      <t>万元、政协项目</t>
    </r>
    <r>
      <rPr>
        <sz val="12"/>
        <rFont val="Times New Roman"/>
        <family val="1"/>
      </rPr>
      <t>150</t>
    </r>
    <r>
      <rPr>
        <sz val="12"/>
        <rFont val="宋体"/>
        <family val="0"/>
      </rPr>
      <t>万元、组织部项目经费</t>
    </r>
    <r>
      <rPr>
        <sz val="12"/>
        <rFont val="Times New Roman"/>
        <family val="1"/>
      </rPr>
      <t>520</t>
    </r>
    <r>
      <rPr>
        <sz val="12"/>
        <rFont val="宋体"/>
        <family val="0"/>
      </rPr>
      <t>万元、宣传部项目经费</t>
    </r>
    <r>
      <rPr>
        <sz val="12"/>
        <rFont val="Times New Roman"/>
        <family val="1"/>
      </rPr>
      <t>201</t>
    </r>
    <r>
      <rPr>
        <sz val="12"/>
        <rFont val="宋体"/>
        <family val="0"/>
      </rPr>
      <t>万元、监察局</t>
    </r>
    <r>
      <rPr>
        <sz val="12"/>
        <rFont val="Times New Roman"/>
        <family val="1"/>
      </rPr>
      <t>200</t>
    </r>
    <r>
      <rPr>
        <sz val="12"/>
        <rFont val="宋体"/>
        <family val="0"/>
      </rPr>
      <t>万元、统战部</t>
    </r>
    <r>
      <rPr>
        <sz val="12"/>
        <rFont val="Times New Roman"/>
        <family val="1"/>
      </rPr>
      <t>9</t>
    </r>
    <r>
      <rPr>
        <sz val="12"/>
        <rFont val="宋体"/>
        <family val="0"/>
      </rPr>
      <t>万元、政法委</t>
    </r>
    <r>
      <rPr>
        <sz val="12"/>
        <rFont val="Times New Roman"/>
        <family val="1"/>
      </rPr>
      <t>129</t>
    </r>
    <r>
      <rPr>
        <sz val="12"/>
        <rFont val="宋体"/>
        <family val="0"/>
      </rPr>
      <t>万元、机关后勤服务中心</t>
    </r>
    <r>
      <rPr>
        <sz val="12"/>
        <rFont val="Times New Roman"/>
        <family val="1"/>
      </rPr>
      <t>81</t>
    </r>
    <r>
      <rPr>
        <sz val="12"/>
        <rFont val="宋体"/>
        <family val="0"/>
      </rPr>
      <t>万元、审计局</t>
    </r>
    <r>
      <rPr>
        <sz val="12"/>
        <rFont val="Times New Roman"/>
        <family val="1"/>
      </rPr>
      <t>3.7</t>
    </r>
    <r>
      <rPr>
        <sz val="12"/>
        <rFont val="宋体"/>
        <family val="0"/>
      </rPr>
      <t>万元、财政局</t>
    </r>
    <r>
      <rPr>
        <sz val="12"/>
        <rFont val="Times New Roman"/>
        <family val="1"/>
      </rPr>
      <t>451</t>
    </r>
    <r>
      <rPr>
        <sz val="12"/>
        <rFont val="宋体"/>
        <family val="0"/>
      </rPr>
      <t>万元、统计局</t>
    </r>
    <r>
      <rPr>
        <sz val="12"/>
        <rFont val="Times New Roman"/>
        <family val="1"/>
      </rPr>
      <t>26</t>
    </r>
    <r>
      <rPr>
        <sz val="12"/>
        <rFont val="宋体"/>
        <family val="0"/>
      </rPr>
      <t>万元、融安县行政审批局</t>
    </r>
    <r>
      <rPr>
        <sz val="12"/>
        <rFont val="Times New Roman"/>
        <family val="1"/>
      </rPr>
      <t>77</t>
    </r>
    <r>
      <rPr>
        <sz val="12"/>
        <rFont val="宋体"/>
        <family val="0"/>
      </rPr>
      <t>万元、融安县档案馆</t>
    </r>
    <r>
      <rPr>
        <sz val="12"/>
        <rFont val="Times New Roman"/>
        <family val="1"/>
      </rPr>
      <t>3</t>
    </r>
    <r>
      <rPr>
        <sz val="12"/>
        <rFont val="宋体"/>
        <family val="0"/>
      </rPr>
      <t>万元、发改局</t>
    </r>
    <r>
      <rPr>
        <sz val="12"/>
        <rFont val="Times New Roman"/>
        <family val="1"/>
      </rPr>
      <t>2</t>
    </r>
    <r>
      <rPr>
        <sz val="12"/>
        <rFont val="宋体"/>
        <family val="0"/>
      </rPr>
      <t>万元、融安县妇女联合会</t>
    </r>
    <r>
      <rPr>
        <sz val="12"/>
        <rFont val="Times New Roman"/>
        <family val="1"/>
      </rPr>
      <t>6</t>
    </r>
    <r>
      <rPr>
        <sz val="12"/>
        <rFont val="宋体"/>
        <family val="0"/>
      </rPr>
      <t>万元、融安县归国华侨联合会</t>
    </r>
    <r>
      <rPr>
        <sz val="12"/>
        <rFont val="Times New Roman"/>
        <family val="1"/>
      </rPr>
      <t>2</t>
    </r>
    <r>
      <rPr>
        <sz val="12"/>
        <rFont val="宋体"/>
        <family val="0"/>
      </rPr>
      <t>万元、融安县文学艺术界联合会</t>
    </r>
    <r>
      <rPr>
        <sz val="12"/>
        <rFont val="Times New Roman"/>
        <family val="1"/>
      </rPr>
      <t>13</t>
    </r>
    <r>
      <rPr>
        <sz val="12"/>
        <rFont val="宋体"/>
        <family val="0"/>
      </rPr>
      <t>万元、信访联席办经费</t>
    </r>
    <r>
      <rPr>
        <sz val="12"/>
        <rFont val="Times New Roman"/>
        <family val="1"/>
      </rPr>
      <t>10</t>
    </r>
    <r>
      <rPr>
        <sz val="12"/>
        <rFont val="宋体"/>
        <family val="0"/>
      </rPr>
      <t>万元、融安县委员会直属机关工作委员会七一活动经费</t>
    </r>
    <r>
      <rPr>
        <sz val="12"/>
        <rFont val="Times New Roman"/>
        <family val="1"/>
      </rPr>
      <t>2</t>
    </r>
    <r>
      <rPr>
        <sz val="12"/>
        <rFont val="宋体"/>
        <family val="0"/>
      </rPr>
      <t>万元、接待服务中心经费</t>
    </r>
    <r>
      <rPr>
        <sz val="12"/>
        <rFont val="Times New Roman"/>
        <family val="1"/>
      </rPr>
      <t>61</t>
    </r>
    <r>
      <rPr>
        <sz val="12"/>
        <rFont val="宋体"/>
        <family val="0"/>
      </rPr>
      <t>万元、融安县委员会机构编制委员会办公室</t>
    </r>
    <r>
      <rPr>
        <sz val="12"/>
        <rFont val="Times New Roman"/>
        <family val="1"/>
      </rPr>
      <t>8</t>
    </r>
    <r>
      <rPr>
        <sz val="12"/>
        <rFont val="宋体"/>
        <family val="0"/>
      </rPr>
      <t>万元、融安县市场监督管理局</t>
    </r>
    <r>
      <rPr>
        <sz val="12"/>
        <rFont val="Times New Roman"/>
        <family val="1"/>
      </rPr>
      <t>56</t>
    </r>
    <r>
      <rPr>
        <sz val="12"/>
        <rFont val="宋体"/>
        <family val="0"/>
      </rPr>
      <t>万元、</t>
    </r>
    <r>
      <rPr>
        <sz val="12"/>
        <rFont val="Times New Roman"/>
        <family val="1"/>
      </rPr>
      <t>12</t>
    </r>
    <r>
      <rPr>
        <sz val="12"/>
        <rFont val="宋体"/>
        <family val="0"/>
      </rPr>
      <t>个乡镇人大代表活动经费</t>
    </r>
    <r>
      <rPr>
        <sz val="12"/>
        <rFont val="Times New Roman"/>
        <family val="1"/>
      </rPr>
      <t>61</t>
    </r>
    <r>
      <rPr>
        <sz val="12"/>
        <rFont val="宋体"/>
        <family val="0"/>
      </rPr>
      <t>万元。</t>
    </r>
    <r>
      <rPr>
        <sz val="12"/>
        <rFont val="Times New Roman"/>
        <family val="1"/>
      </rPr>
      <t xml:space="preserve">
     </t>
    </r>
    <r>
      <rPr>
        <b/>
        <sz val="12"/>
        <rFont val="Times New Roman"/>
        <family val="1"/>
      </rPr>
      <t xml:space="preserve">    </t>
    </r>
    <r>
      <rPr>
        <b/>
        <sz val="12"/>
        <rFont val="宋体"/>
        <family val="0"/>
      </rPr>
      <t>三、专款支出增加</t>
    </r>
    <r>
      <rPr>
        <b/>
        <sz val="12"/>
        <rFont val="Times New Roman"/>
        <family val="1"/>
      </rPr>
      <t>289</t>
    </r>
    <r>
      <rPr>
        <b/>
        <sz val="12"/>
        <rFont val="宋体"/>
        <family val="0"/>
      </rPr>
      <t>万元。</t>
    </r>
    <r>
      <rPr>
        <sz val="12"/>
        <rFont val="宋体"/>
        <family val="0"/>
      </rPr>
      <t>（一）调增专款经费</t>
    </r>
    <r>
      <rPr>
        <sz val="12"/>
        <rFont val="Times New Roman"/>
        <family val="1"/>
      </rPr>
      <t>289</t>
    </r>
    <r>
      <rPr>
        <sz val="12"/>
        <rFont val="宋体"/>
        <family val="0"/>
      </rPr>
      <t>万元。其中：1.增加审计机关</t>
    </r>
    <r>
      <rPr>
        <sz val="12"/>
        <rFont val="Times New Roman"/>
        <family val="1"/>
      </rPr>
      <t xml:space="preserve"> </t>
    </r>
    <r>
      <rPr>
        <sz val="12"/>
        <rFont val="宋体"/>
        <family val="0"/>
      </rPr>
      <t>专项经费</t>
    </r>
    <r>
      <rPr>
        <sz val="12"/>
        <rFont val="Times New Roman"/>
        <family val="1"/>
      </rPr>
      <t>3.86</t>
    </r>
    <r>
      <rPr>
        <sz val="12"/>
        <rFont val="宋体"/>
        <family val="0"/>
      </rPr>
      <t>万元；</t>
    </r>
    <r>
      <rPr>
        <sz val="12"/>
        <rFont val="Times New Roman"/>
        <family val="1"/>
      </rPr>
      <t>2.</t>
    </r>
    <r>
      <rPr>
        <sz val="12"/>
        <rFont val="宋体"/>
        <family val="0"/>
      </rPr>
      <t>政法纪检监察经费</t>
    </r>
    <r>
      <rPr>
        <sz val="12"/>
        <rFont val="Times New Roman"/>
        <family val="1"/>
      </rPr>
      <t>53</t>
    </r>
    <r>
      <rPr>
        <sz val="12"/>
        <rFont val="宋体"/>
        <family val="0"/>
      </rPr>
      <t>万元；</t>
    </r>
    <r>
      <rPr>
        <sz val="12"/>
        <rFont val="Times New Roman"/>
        <family val="1"/>
      </rPr>
      <t>3.</t>
    </r>
    <r>
      <rPr>
        <sz val="12"/>
        <rFont val="宋体"/>
        <family val="0"/>
      </rPr>
      <t>广西西部计划志愿者相关补助经费</t>
    </r>
    <r>
      <rPr>
        <sz val="12"/>
        <rFont val="Times New Roman"/>
        <family val="1"/>
      </rPr>
      <t>62</t>
    </r>
    <r>
      <rPr>
        <sz val="12"/>
        <rFont val="宋体"/>
        <family val="0"/>
      </rPr>
      <t>万元</t>
    </r>
    <r>
      <rPr>
        <sz val="12"/>
        <rFont val="Times New Roman"/>
        <family val="1"/>
      </rPr>
      <t>;4.</t>
    </r>
    <r>
      <rPr>
        <sz val="12"/>
        <rFont val="宋体"/>
        <family val="0"/>
      </rPr>
      <t>困难职工帮扶专项资金及劳模经费</t>
    </r>
    <r>
      <rPr>
        <sz val="12"/>
        <rFont val="Times New Roman"/>
        <family val="1"/>
      </rPr>
      <t>26</t>
    </r>
    <r>
      <rPr>
        <sz val="12"/>
        <rFont val="宋体"/>
        <family val="0"/>
      </rPr>
      <t>万元</t>
    </r>
    <r>
      <rPr>
        <sz val="12"/>
        <rFont val="Times New Roman"/>
        <family val="1"/>
      </rPr>
      <t>;5.</t>
    </r>
    <r>
      <rPr>
        <sz val="12"/>
        <rFont val="宋体"/>
        <family val="0"/>
      </rPr>
      <t>绩效考评奖励经费</t>
    </r>
    <r>
      <rPr>
        <sz val="12"/>
        <rFont val="Times New Roman"/>
        <family val="1"/>
      </rPr>
      <t>2</t>
    </r>
    <r>
      <rPr>
        <sz val="12"/>
        <rFont val="宋体"/>
        <family val="0"/>
      </rPr>
      <t>万元</t>
    </r>
    <r>
      <rPr>
        <sz val="12"/>
        <rFont val="Times New Roman"/>
        <family val="1"/>
      </rPr>
      <t>;6.</t>
    </r>
    <r>
      <rPr>
        <sz val="12"/>
        <rFont val="宋体"/>
        <family val="0"/>
      </rPr>
      <t>党代表工作室示范点建设经费和自治区党代表培训调研经费</t>
    </r>
    <r>
      <rPr>
        <sz val="12"/>
        <rFont val="Times New Roman"/>
        <family val="1"/>
      </rPr>
      <t>3</t>
    </r>
    <r>
      <rPr>
        <sz val="12"/>
        <rFont val="宋体"/>
        <family val="0"/>
      </rPr>
      <t>万元</t>
    </r>
    <r>
      <rPr>
        <sz val="12"/>
        <rFont val="Times New Roman"/>
        <family val="1"/>
      </rPr>
      <t>;7.</t>
    </r>
    <r>
      <rPr>
        <sz val="12"/>
        <rFont val="宋体"/>
        <family val="0"/>
      </rPr>
      <t>村级组织活动场所建设</t>
    </r>
    <r>
      <rPr>
        <sz val="12"/>
        <rFont val="Times New Roman"/>
        <family val="1"/>
      </rPr>
      <t>94</t>
    </r>
    <r>
      <rPr>
        <sz val="12"/>
        <rFont val="宋体"/>
        <family val="0"/>
      </rPr>
      <t>万元</t>
    </r>
    <r>
      <rPr>
        <sz val="12"/>
        <rFont val="Times New Roman"/>
        <family val="1"/>
      </rPr>
      <t>;7.</t>
    </r>
    <r>
      <rPr>
        <sz val="12"/>
        <rFont val="宋体"/>
        <family val="0"/>
      </rPr>
      <t>食品药品监管经费</t>
    </r>
    <r>
      <rPr>
        <sz val="12"/>
        <rFont val="Times New Roman"/>
        <family val="1"/>
      </rPr>
      <t>45</t>
    </r>
    <r>
      <rPr>
        <sz val="12"/>
        <rFont val="宋体"/>
        <family val="0"/>
      </rPr>
      <t>万元。</t>
    </r>
  </si>
  <si>
    <r>
      <t xml:space="preserve">203 </t>
    </r>
    <r>
      <rPr>
        <b/>
        <sz val="12"/>
        <rFont val="宋体"/>
        <family val="0"/>
      </rPr>
      <t>国防支出</t>
    </r>
  </si>
  <si>
    <r>
      <t xml:space="preserve">          </t>
    </r>
    <r>
      <rPr>
        <b/>
        <sz val="12"/>
        <rFont val="宋体"/>
        <family val="0"/>
      </rPr>
      <t>一、基本支出净增加</t>
    </r>
    <r>
      <rPr>
        <b/>
        <sz val="12"/>
        <rFont val="Times New Roman"/>
        <family val="1"/>
      </rPr>
      <t xml:space="preserve"> 1 </t>
    </r>
    <r>
      <rPr>
        <b/>
        <sz val="12"/>
        <rFont val="宋体"/>
        <family val="0"/>
      </rPr>
      <t>万元。</t>
    </r>
    <r>
      <rPr>
        <sz val="12"/>
        <rFont val="宋体"/>
        <family val="0"/>
      </rPr>
      <t>（一）基本支出增加</t>
    </r>
    <r>
      <rPr>
        <sz val="12"/>
        <rFont val="Times New Roman"/>
        <family val="1"/>
      </rPr>
      <t xml:space="preserve"> 11 </t>
    </r>
    <r>
      <rPr>
        <sz val="12"/>
        <rFont val="宋体"/>
        <family val="0"/>
      </rPr>
      <t>万元。其中：工资增加</t>
    </r>
    <r>
      <rPr>
        <sz val="12"/>
        <rFont val="Times New Roman"/>
        <family val="1"/>
      </rPr>
      <t>5</t>
    </r>
    <r>
      <rPr>
        <sz val="12"/>
        <rFont val="宋体"/>
        <family val="0"/>
      </rPr>
      <t>万元、年度考核优秀奖励</t>
    </r>
    <r>
      <rPr>
        <sz val="12"/>
        <rFont val="Times New Roman"/>
        <family val="1"/>
      </rPr>
      <t>0.3</t>
    </r>
    <r>
      <rPr>
        <sz val="12"/>
        <rFont val="宋体"/>
        <family val="0"/>
      </rPr>
      <t>万元、预发2021年事业单位绩效工资总量</t>
    </r>
    <r>
      <rPr>
        <sz val="12"/>
        <rFont val="Times New Roman"/>
        <family val="1"/>
      </rPr>
      <t>5.5</t>
    </r>
    <r>
      <rPr>
        <sz val="12"/>
        <rFont val="宋体"/>
        <family val="0"/>
      </rPr>
      <t>万元；（二）基本支出压减 10 万元。其中：公用经费</t>
    </r>
    <r>
      <rPr>
        <sz val="12"/>
        <rFont val="Times New Roman"/>
        <family val="1"/>
      </rPr>
      <t>6</t>
    </r>
    <r>
      <rPr>
        <sz val="12"/>
        <rFont val="宋体"/>
        <family val="0"/>
      </rPr>
      <t>万元、伙食补助</t>
    </r>
    <r>
      <rPr>
        <sz val="12"/>
        <rFont val="Times New Roman"/>
        <family val="1"/>
      </rPr>
      <t>2</t>
    </r>
    <r>
      <rPr>
        <sz val="12"/>
        <rFont val="宋体"/>
        <family val="0"/>
      </rPr>
      <t>万元、压减通讯及物业补贴</t>
    </r>
    <r>
      <rPr>
        <sz val="12"/>
        <rFont val="Times New Roman"/>
        <family val="1"/>
      </rPr>
      <t>2</t>
    </r>
    <r>
      <rPr>
        <sz val="12"/>
        <rFont val="宋体"/>
        <family val="0"/>
      </rPr>
      <t xml:space="preserve">万元。
</t>
    </r>
  </si>
  <si>
    <r>
      <t xml:space="preserve">204 </t>
    </r>
    <r>
      <rPr>
        <b/>
        <sz val="12"/>
        <rFont val="宋体"/>
        <family val="0"/>
      </rPr>
      <t>公共安全支出</t>
    </r>
  </si>
  <si>
    <r>
      <t xml:space="preserve">   </t>
    </r>
    <r>
      <rPr>
        <b/>
        <sz val="12"/>
        <rFont val="宋体"/>
        <family val="0"/>
      </rPr>
      <t xml:space="preserve"> 一、基本支出净增加339万元</t>
    </r>
    <r>
      <rPr>
        <sz val="12"/>
        <rFont val="宋体"/>
        <family val="0"/>
      </rPr>
      <t xml:space="preserve">。（一）从年初预留经费调剂安排基本支出增加661万元。其中：在职工资增加188万元、增加辅警工资及社保139万元、调剂补发司法局2021年公务交通及伙食补助7万元、公检法司单位年度考核优秀奖励15.6万元、预发公检法司单位2021年奖励性补贴208万元、预发公检法司2021年事业单位绩效工资总量2万元、公安局抚恤费增加79万元、司法局抚恤费22万元；（二）基本支出压减 322 万元。其中：公用经费68万元、聘请人员社保32万元、交通补贴22万元、伙食补助74万元、压减通讯及物业补贴126万元。
   </t>
    </r>
    <r>
      <rPr>
        <b/>
        <sz val="12"/>
        <rFont val="宋体"/>
        <family val="0"/>
      </rPr>
      <t xml:space="preserve"> 二、项目支出净减少656万元</t>
    </r>
    <r>
      <rPr>
        <sz val="12"/>
        <rFont val="宋体"/>
        <family val="0"/>
      </rPr>
      <t xml:space="preserve">。(一）从年初预算预留经费指标调剂增加2021年禁毒委员会工作经费32.75万元。（二）压减项目支出689万元。其中：1.公安局压减557万元。主要是：办案业务经费340万元、融安县看守所经费40万元、户政出入境工本费支出50万元、强制戒毒所经费40万元、监管场所医护人员补贴经费57万元、融安县应急处置突发事件大队经费20万元、举报案件线索奖励费10万元；2.司法局15 万元。主要有：法治宣传教育及建设工作经费7万元、人民调解案件补贴8万元；3.县公安局交通管理大队工作经费102万元。主要为：车管业务经费44万元、创建平安畅通县区经费13万元、交通事故处理经费40万元、道路交通安全宣传费5万元；4.武警中队-营房设施建设和维护15万元。 </t>
    </r>
    <r>
      <rPr>
        <b/>
        <sz val="12"/>
        <rFont val="宋体"/>
        <family val="0"/>
      </rPr>
      <t xml:space="preserve">                                三、专款支出调增173万元</t>
    </r>
    <r>
      <rPr>
        <sz val="12"/>
        <rFont val="宋体"/>
        <family val="0"/>
      </rPr>
      <t>。其中：公安局办安业务经费124万元、司法局办案及业务装备经费49万元。</t>
    </r>
    <r>
      <rPr>
        <b/>
        <sz val="12"/>
        <rFont val="宋体"/>
        <family val="0"/>
      </rPr>
      <t xml:space="preserve">                四、一般债券安排潭头派出所业务楼建设150万元。</t>
    </r>
  </si>
  <si>
    <r>
      <t xml:space="preserve">205 </t>
    </r>
    <r>
      <rPr>
        <b/>
        <sz val="12"/>
        <rFont val="宋体"/>
        <family val="0"/>
      </rPr>
      <t>教育支出</t>
    </r>
  </si>
  <si>
    <r>
      <t xml:space="preserve">      </t>
    </r>
    <r>
      <rPr>
        <b/>
        <sz val="12"/>
        <rFont val="Times New Roman"/>
        <family val="1"/>
      </rPr>
      <t xml:space="preserve">  </t>
    </r>
    <r>
      <rPr>
        <b/>
        <sz val="12"/>
        <rFont val="宋体"/>
        <family val="0"/>
      </rPr>
      <t>一、基本支出净增加</t>
    </r>
    <r>
      <rPr>
        <b/>
        <sz val="12"/>
        <rFont val="Times New Roman"/>
        <family val="1"/>
      </rPr>
      <t>2666</t>
    </r>
    <r>
      <rPr>
        <b/>
        <sz val="12"/>
        <rFont val="宋体"/>
        <family val="0"/>
      </rPr>
      <t>万元</t>
    </r>
    <r>
      <rPr>
        <sz val="12"/>
        <rFont val="宋体"/>
        <family val="0"/>
      </rPr>
      <t>。（一）基本支出增加</t>
    </r>
    <r>
      <rPr>
        <sz val="12"/>
        <rFont val="Times New Roman"/>
        <family val="1"/>
      </rPr>
      <t>4186</t>
    </r>
    <r>
      <rPr>
        <sz val="12"/>
        <rFont val="宋体"/>
        <family val="0"/>
      </rPr>
      <t>万元。其中：</t>
    </r>
    <r>
      <rPr>
        <sz val="12"/>
        <rFont val="Times New Roman"/>
        <family val="1"/>
      </rPr>
      <t>1.</t>
    </r>
    <r>
      <rPr>
        <sz val="12"/>
        <rFont val="宋体"/>
        <family val="0"/>
      </rPr>
      <t>从年初预留经费调剂增加党校和教育局</t>
    </r>
    <r>
      <rPr>
        <sz val="12"/>
        <rFont val="Times New Roman"/>
        <family val="1"/>
      </rPr>
      <t>2021</t>
    </r>
    <r>
      <rPr>
        <sz val="12"/>
        <rFont val="宋体"/>
        <family val="0"/>
      </rPr>
      <t>年奖励性补贴</t>
    </r>
    <r>
      <rPr>
        <sz val="12"/>
        <rFont val="Times New Roman"/>
        <family val="1"/>
      </rPr>
      <t>8</t>
    </r>
    <r>
      <rPr>
        <sz val="12"/>
        <rFont val="宋体"/>
        <family val="0"/>
      </rPr>
      <t>万元；</t>
    </r>
    <r>
      <rPr>
        <sz val="12"/>
        <rFont val="Times New Roman"/>
        <family val="1"/>
      </rPr>
      <t>2.</t>
    </r>
    <r>
      <rPr>
        <sz val="12"/>
        <rFont val="宋体"/>
        <family val="0"/>
      </rPr>
      <t>从年初预留调剂增加中小学</t>
    </r>
    <r>
      <rPr>
        <sz val="12"/>
        <rFont val="Times New Roman"/>
        <family val="1"/>
      </rPr>
      <t>2021</t>
    </r>
    <r>
      <rPr>
        <sz val="12"/>
        <rFont val="宋体"/>
        <family val="0"/>
      </rPr>
      <t>年绩效工资总量</t>
    </r>
    <r>
      <rPr>
        <sz val="12"/>
        <rFont val="Times New Roman"/>
        <family val="1"/>
      </rPr>
      <t>1234</t>
    </r>
    <r>
      <rPr>
        <sz val="12"/>
        <rFont val="宋体"/>
        <family val="0"/>
      </rPr>
      <t>万元；</t>
    </r>
    <r>
      <rPr>
        <sz val="12"/>
        <rFont val="Times New Roman"/>
        <family val="1"/>
      </rPr>
      <t>3.</t>
    </r>
    <r>
      <rPr>
        <sz val="12"/>
        <rFont val="宋体"/>
        <family val="0"/>
      </rPr>
      <t>从年初预留经费调剂增加安排</t>
    </r>
    <r>
      <rPr>
        <sz val="12"/>
        <rFont val="Times New Roman"/>
        <family val="1"/>
      </rPr>
      <t>2021</t>
    </r>
    <r>
      <rPr>
        <sz val="12"/>
        <rFont val="宋体"/>
        <family val="0"/>
      </rPr>
      <t>年中小学校伙食补助</t>
    </r>
    <r>
      <rPr>
        <sz val="12"/>
        <rFont val="Times New Roman"/>
        <family val="1"/>
      </rPr>
      <t>169</t>
    </r>
    <r>
      <rPr>
        <sz val="12"/>
        <rFont val="宋体"/>
        <family val="0"/>
      </rPr>
      <t>万元；</t>
    </r>
    <r>
      <rPr>
        <sz val="12"/>
        <rFont val="Times New Roman"/>
        <family val="1"/>
      </rPr>
      <t>4.</t>
    </r>
    <r>
      <rPr>
        <sz val="12"/>
        <rFont val="宋体"/>
        <family val="0"/>
      </rPr>
      <t>从年初预留调剂安排教育口</t>
    </r>
    <r>
      <rPr>
        <sz val="12"/>
        <rFont val="Times New Roman"/>
        <family val="1"/>
      </rPr>
      <t>2021</t>
    </r>
    <r>
      <rPr>
        <sz val="12"/>
        <rFont val="宋体"/>
        <family val="0"/>
      </rPr>
      <t>年社保和公积金缴费</t>
    </r>
    <r>
      <rPr>
        <sz val="12"/>
        <rFont val="Times New Roman"/>
        <family val="1"/>
      </rPr>
      <t>968</t>
    </r>
    <r>
      <rPr>
        <sz val="12"/>
        <rFont val="宋体"/>
        <family val="0"/>
      </rPr>
      <t>万元；</t>
    </r>
    <r>
      <rPr>
        <sz val="12"/>
        <rFont val="Times New Roman"/>
        <family val="1"/>
      </rPr>
      <t>5.</t>
    </r>
    <r>
      <rPr>
        <sz val="12"/>
        <rFont val="宋体"/>
        <family val="0"/>
      </rPr>
      <t>从年初预留经费调剂安排教育口增资经费</t>
    </r>
    <r>
      <rPr>
        <sz val="12"/>
        <rFont val="Times New Roman"/>
        <family val="1"/>
      </rPr>
      <t>585</t>
    </r>
    <r>
      <rPr>
        <sz val="12"/>
        <rFont val="宋体"/>
        <family val="0"/>
      </rPr>
      <t>万元</t>
    </r>
    <r>
      <rPr>
        <sz val="12"/>
        <rFont val="Times New Roman"/>
        <family val="1"/>
      </rPr>
      <t>;6.</t>
    </r>
    <r>
      <rPr>
        <sz val="12"/>
        <rFont val="宋体"/>
        <family val="0"/>
      </rPr>
      <t>从融安县文化</t>
    </r>
    <r>
      <rPr>
        <sz val="12"/>
        <rFont val="Times New Roman"/>
        <family val="1"/>
      </rPr>
      <t xml:space="preserve"> </t>
    </r>
    <r>
      <rPr>
        <sz val="12"/>
        <rFont val="宋体"/>
        <family val="0"/>
      </rPr>
      <t>体育和广电局调剂增加工资</t>
    </r>
    <r>
      <rPr>
        <sz val="12"/>
        <rFont val="Times New Roman"/>
        <family val="1"/>
      </rPr>
      <t>5</t>
    </r>
    <r>
      <rPr>
        <sz val="12"/>
        <rFont val="宋体"/>
        <family val="0"/>
      </rPr>
      <t>万元、</t>
    </r>
    <r>
      <rPr>
        <sz val="12"/>
        <rFont val="Times New Roman"/>
        <family val="1"/>
      </rPr>
      <t>7.</t>
    </r>
    <r>
      <rPr>
        <sz val="12"/>
        <rFont val="宋体"/>
        <family val="0"/>
      </rPr>
      <t>从年初预留经费调剂安排教育口抚恤费</t>
    </r>
    <r>
      <rPr>
        <sz val="12"/>
        <rFont val="Times New Roman"/>
        <family val="1"/>
      </rPr>
      <t>426</t>
    </r>
    <r>
      <rPr>
        <sz val="12"/>
        <rFont val="宋体"/>
        <family val="0"/>
      </rPr>
      <t>万元、</t>
    </r>
    <r>
      <rPr>
        <sz val="12"/>
        <rFont val="Times New Roman"/>
        <family val="1"/>
      </rPr>
      <t>8.</t>
    </r>
    <r>
      <rPr>
        <sz val="12"/>
        <rFont val="宋体"/>
        <family val="0"/>
      </rPr>
      <t>从年初预留经费调剂安排教育口</t>
    </r>
    <r>
      <rPr>
        <sz val="12"/>
        <rFont val="Times New Roman"/>
        <family val="1"/>
      </rPr>
      <t>2021</t>
    </r>
    <r>
      <rPr>
        <sz val="12"/>
        <rFont val="宋体"/>
        <family val="0"/>
      </rPr>
      <t>年年度考核优秀奖励</t>
    </r>
    <r>
      <rPr>
        <sz val="12"/>
        <rFont val="Times New Roman"/>
        <family val="1"/>
      </rPr>
      <t>68</t>
    </r>
    <r>
      <rPr>
        <sz val="12"/>
        <rFont val="宋体"/>
        <family val="0"/>
      </rPr>
      <t>万元、</t>
    </r>
    <r>
      <rPr>
        <sz val="12"/>
        <rFont val="Times New Roman"/>
        <family val="1"/>
      </rPr>
      <t>9.</t>
    </r>
    <r>
      <rPr>
        <sz val="12"/>
        <rFont val="宋体"/>
        <family val="0"/>
      </rPr>
      <t>从预备费调剂增加安排教育口增资</t>
    </r>
    <r>
      <rPr>
        <sz val="12"/>
        <rFont val="Times New Roman"/>
        <family val="1"/>
      </rPr>
      <t>723</t>
    </r>
    <r>
      <rPr>
        <sz val="12"/>
        <rFont val="宋体"/>
        <family val="0"/>
      </rPr>
      <t>万元。（二）基本支出压减 1520万元。其中：</t>
    </r>
    <r>
      <rPr>
        <sz val="12"/>
        <rFont val="Times New Roman"/>
        <family val="1"/>
      </rPr>
      <t>1.</t>
    </r>
    <r>
      <rPr>
        <sz val="12"/>
        <rFont val="宋体"/>
        <family val="0"/>
      </rPr>
      <t>压减教育口管理人员公用经费</t>
    </r>
    <r>
      <rPr>
        <sz val="12"/>
        <rFont val="Times New Roman"/>
        <family val="1"/>
      </rPr>
      <t>460</t>
    </r>
    <r>
      <rPr>
        <sz val="12"/>
        <rFont val="宋体"/>
        <family val="0"/>
      </rPr>
      <t>万元；</t>
    </r>
    <r>
      <rPr>
        <sz val="12"/>
        <rFont val="Times New Roman"/>
        <family val="1"/>
      </rPr>
      <t>2.</t>
    </r>
    <r>
      <rPr>
        <sz val="12"/>
        <rFont val="宋体"/>
        <family val="0"/>
      </rPr>
      <t>党校及教育局交通补贴</t>
    </r>
    <r>
      <rPr>
        <sz val="12"/>
        <rFont val="Times New Roman"/>
        <family val="1"/>
      </rPr>
      <t>1</t>
    </r>
    <r>
      <rPr>
        <sz val="12"/>
        <rFont val="宋体"/>
        <family val="0"/>
      </rPr>
      <t>万元；</t>
    </r>
    <r>
      <rPr>
        <sz val="12"/>
        <rFont val="Times New Roman"/>
        <family val="1"/>
      </rPr>
      <t>3.</t>
    </r>
    <r>
      <rPr>
        <sz val="12"/>
        <rFont val="宋体"/>
        <family val="0"/>
      </rPr>
      <t>教育口</t>
    </r>
    <r>
      <rPr>
        <sz val="12"/>
        <rFont val="Times New Roman"/>
        <family val="1"/>
      </rPr>
      <t>2022</t>
    </r>
    <r>
      <rPr>
        <sz val="12"/>
        <rFont val="宋体"/>
        <family val="0"/>
      </rPr>
      <t>年伙食补助</t>
    </r>
    <r>
      <rPr>
        <sz val="12"/>
        <rFont val="Times New Roman"/>
        <family val="1"/>
      </rPr>
      <t>555</t>
    </r>
    <r>
      <rPr>
        <sz val="12"/>
        <rFont val="宋体"/>
        <family val="0"/>
      </rPr>
      <t>万元；</t>
    </r>
    <r>
      <rPr>
        <sz val="12"/>
        <rFont val="Times New Roman"/>
        <family val="1"/>
      </rPr>
      <t>4.</t>
    </r>
    <r>
      <rPr>
        <sz val="12"/>
        <rFont val="宋体"/>
        <family val="0"/>
      </rPr>
      <t>压减教育口</t>
    </r>
    <r>
      <rPr>
        <sz val="12"/>
        <rFont val="Times New Roman"/>
        <family val="1"/>
      </rPr>
      <t>2022</t>
    </r>
    <r>
      <rPr>
        <sz val="12"/>
        <rFont val="宋体"/>
        <family val="0"/>
      </rPr>
      <t>年通讯及物业补贴</t>
    </r>
    <r>
      <rPr>
        <sz val="12"/>
        <rFont val="Times New Roman"/>
        <family val="1"/>
      </rPr>
      <t>504</t>
    </r>
    <r>
      <rPr>
        <sz val="12"/>
        <rFont val="宋体"/>
        <family val="0"/>
      </rPr>
      <t xml:space="preserve">万元。
   </t>
    </r>
    <r>
      <rPr>
        <b/>
        <sz val="12"/>
        <rFont val="Times New Roman"/>
        <family val="1"/>
      </rPr>
      <t xml:space="preserve"> </t>
    </r>
    <r>
      <rPr>
        <b/>
        <sz val="12"/>
        <rFont val="宋体"/>
        <family val="0"/>
      </rPr>
      <t>二、项目支出净增加</t>
    </r>
    <r>
      <rPr>
        <b/>
        <sz val="12"/>
        <rFont val="Times New Roman"/>
        <family val="1"/>
      </rPr>
      <t>141</t>
    </r>
    <r>
      <rPr>
        <b/>
        <sz val="12"/>
        <rFont val="宋体"/>
        <family val="0"/>
      </rPr>
      <t>万元。（一）项目经费增加</t>
    </r>
    <r>
      <rPr>
        <b/>
        <sz val="12"/>
        <rFont val="Times New Roman"/>
        <family val="1"/>
      </rPr>
      <t>1777</t>
    </r>
    <r>
      <rPr>
        <b/>
        <sz val="12"/>
        <rFont val="宋体"/>
        <family val="0"/>
      </rPr>
      <t>万元，</t>
    </r>
    <r>
      <rPr>
        <sz val="12"/>
        <rFont val="宋体"/>
        <family val="0"/>
      </rPr>
      <t>一是从年初预算预留经费指标调剂增加安排项目经费</t>
    </r>
    <r>
      <rPr>
        <sz val="12"/>
        <rFont val="Times New Roman"/>
        <family val="1"/>
      </rPr>
      <t>1115</t>
    </r>
    <r>
      <rPr>
        <sz val="12"/>
        <rFont val="宋体"/>
        <family val="0"/>
      </rPr>
      <t>万元，其中：</t>
    </r>
    <r>
      <rPr>
        <sz val="12"/>
        <rFont val="Times New Roman"/>
        <family val="1"/>
      </rPr>
      <t>1.</t>
    </r>
    <r>
      <rPr>
        <sz val="12"/>
        <rFont val="宋体"/>
        <family val="0"/>
      </rPr>
      <t>教育口</t>
    </r>
    <r>
      <rPr>
        <sz val="12"/>
        <rFont val="Times New Roman"/>
        <family val="1"/>
      </rPr>
      <t>2021</t>
    </r>
    <r>
      <rPr>
        <sz val="12"/>
        <rFont val="宋体"/>
        <family val="0"/>
      </rPr>
      <t>年学前教育免保教费县级配套及幼儿园生均公用经费</t>
    </r>
    <r>
      <rPr>
        <sz val="12"/>
        <rFont val="Times New Roman"/>
        <family val="1"/>
      </rPr>
      <t>103</t>
    </r>
    <r>
      <rPr>
        <sz val="12"/>
        <rFont val="宋体"/>
        <family val="0"/>
      </rPr>
      <t>万元；</t>
    </r>
    <r>
      <rPr>
        <sz val="12"/>
        <rFont val="Times New Roman"/>
        <family val="1"/>
      </rPr>
      <t>2.2021</t>
    </r>
    <r>
      <rPr>
        <sz val="12"/>
        <rFont val="宋体"/>
        <family val="0"/>
      </rPr>
      <t>年农村籍进城就读学生营养午餐补助</t>
    </r>
    <r>
      <rPr>
        <sz val="12"/>
        <rFont val="Times New Roman"/>
        <family val="1"/>
      </rPr>
      <t>12</t>
    </r>
    <r>
      <rPr>
        <sz val="12"/>
        <rFont val="宋体"/>
        <family val="0"/>
      </rPr>
      <t>万元；</t>
    </r>
    <r>
      <rPr>
        <sz val="12"/>
        <rFont val="Times New Roman"/>
        <family val="1"/>
      </rPr>
      <t>3.2021</t>
    </r>
    <r>
      <rPr>
        <sz val="12"/>
        <rFont val="宋体"/>
        <family val="0"/>
      </rPr>
      <t>年应支未支经费调剂使用于实验小学科技器材采购经费</t>
    </r>
    <r>
      <rPr>
        <sz val="12"/>
        <rFont val="Times New Roman"/>
        <family val="1"/>
      </rPr>
      <t>5</t>
    </r>
    <r>
      <rPr>
        <sz val="12"/>
        <rFont val="宋体"/>
        <family val="0"/>
      </rPr>
      <t>万元；</t>
    </r>
    <r>
      <rPr>
        <sz val="12"/>
        <rFont val="Times New Roman"/>
        <family val="1"/>
      </rPr>
      <t>4.</t>
    </r>
    <r>
      <rPr>
        <sz val="12"/>
        <rFont val="宋体"/>
        <family val="0"/>
      </rPr>
      <t>教育口</t>
    </r>
    <r>
      <rPr>
        <sz val="12"/>
        <rFont val="Times New Roman"/>
        <family val="1"/>
      </rPr>
      <t>2021</t>
    </r>
    <r>
      <rPr>
        <sz val="12"/>
        <rFont val="宋体"/>
        <family val="0"/>
      </rPr>
      <t>年中小学运动会、高中生篮球运动会经费</t>
    </r>
    <r>
      <rPr>
        <sz val="12"/>
        <rFont val="Times New Roman"/>
        <family val="1"/>
      </rPr>
      <t>1.5</t>
    </r>
    <r>
      <rPr>
        <sz val="12"/>
        <rFont val="宋体"/>
        <family val="0"/>
      </rPr>
      <t>万元；</t>
    </r>
    <r>
      <rPr>
        <sz val="12"/>
        <rFont val="Times New Roman"/>
        <family val="1"/>
      </rPr>
      <t>5.</t>
    </r>
    <r>
      <rPr>
        <sz val="12"/>
        <rFont val="宋体"/>
        <family val="0"/>
      </rPr>
      <t>教育口</t>
    </r>
    <r>
      <rPr>
        <sz val="12"/>
        <rFont val="Times New Roman"/>
        <family val="1"/>
      </rPr>
      <t>2021</t>
    </r>
    <r>
      <rPr>
        <sz val="12"/>
        <rFont val="宋体"/>
        <family val="0"/>
      </rPr>
      <t>年义务教育公用经费县级配套资金</t>
    </r>
    <r>
      <rPr>
        <sz val="12"/>
        <rFont val="Times New Roman"/>
        <family val="1"/>
      </rPr>
      <t>34</t>
    </r>
    <r>
      <rPr>
        <sz val="12"/>
        <rFont val="宋体"/>
        <family val="0"/>
      </rPr>
      <t>万元；</t>
    </r>
    <r>
      <rPr>
        <sz val="12"/>
        <rFont val="Times New Roman"/>
        <family val="1"/>
      </rPr>
      <t>6.2021</t>
    </r>
    <r>
      <rPr>
        <sz val="12"/>
        <rFont val="宋体"/>
        <family val="0"/>
      </rPr>
      <t>年农村籍进城就读学生营养午餐补助</t>
    </r>
    <r>
      <rPr>
        <sz val="12"/>
        <rFont val="Times New Roman"/>
        <family val="1"/>
      </rPr>
      <t>44</t>
    </r>
    <r>
      <rPr>
        <sz val="12"/>
        <rFont val="宋体"/>
        <family val="0"/>
      </rPr>
      <t>万元；</t>
    </r>
    <r>
      <rPr>
        <sz val="12"/>
        <rFont val="Times New Roman"/>
        <family val="1"/>
      </rPr>
      <t>7.2021</t>
    </r>
    <r>
      <rPr>
        <sz val="12"/>
        <rFont val="宋体"/>
        <family val="0"/>
      </rPr>
      <t>年学生上下学交通补助经费</t>
    </r>
    <r>
      <rPr>
        <sz val="12"/>
        <rFont val="Times New Roman"/>
        <family val="1"/>
      </rPr>
      <t>20.5</t>
    </r>
    <r>
      <rPr>
        <sz val="12"/>
        <rFont val="宋体"/>
        <family val="0"/>
      </rPr>
      <t>万元；</t>
    </r>
    <r>
      <rPr>
        <sz val="12"/>
        <rFont val="Times New Roman"/>
        <family val="1"/>
      </rPr>
      <t>8.</t>
    </r>
    <r>
      <rPr>
        <sz val="12"/>
        <rFont val="宋体"/>
        <family val="0"/>
      </rPr>
      <t>教育局</t>
    </r>
    <r>
      <rPr>
        <sz val="12"/>
        <rFont val="Times New Roman"/>
        <family val="1"/>
      </rPr>
      <t>2021</t>
    </r>
    <r>
      <rPr>
        <sz val="12"/>
        <rFont val="宋体"/>
        <family val="0"/>
      </rPr>
      <t>年公办中小学、幼儿园专职保安员派驻服务经费</t>
    </r>
    <r>
      <rPr>
        <sz val="12"/>
        <rFont val="Times New Roman"/>
        <family val="1"/>
      </rPr>
      <t>94</t>
    </r>
    <r>
      <rPr>
        <sz val="12"/>
        <rFont val="宋体"/>
        <family val="0"/>
      </rPr>
      <t>万元；</t>
    </r>
    <r>
      <rPr>
        <sz val="12"/>
        <rFont val="Times New Roman"/>
        <family val="1"/>
      </rPr>
      <t>9.</t>
    </r>
    <r>
      <rPr>
        <sz val="12"/>
        <rFont val="宋体"/>
        <family val="0"/>
      </rPr>
      <t>融安县教育培训中心后期补充建设工程进度款</t>
    </r>
    <r>
      <rPr>
        <sz val="12"/>
        <rFont val="Times New Roman"/>
        <family val="1"/>
      </rPr>
      <t>800</t>
    </r>
    <r>
      <rPr>
        <sz val="12"/>
        <rFont val="宋体"/>
        <family val="0"/>
      </rPr>
      <t>万；二是从盘活上级存量专款安排增加融安高中建设</t>
    </r>
    <r>
      <rPr>
        <sz val="12"/>
        <rFont val="Times New Roman"/>
        <family val="1"/>
      </rPr>
      <t>662</t>
    </r>
    <r>
      <rPr>
        <sz val="12"/>
        <rFont val="宋体"/>
        <family val="0"/>
      </rPr>
      <t>万元。（三）压减项目支出</t>
    </r>
    <r>
      <rPr>
        <sz val="12"/>
        <rFont val="Times New Roman"/>
        <family val="1"/>
      </rPr>
      <t>1636</t>
    </r>
    <r>
      <rPr>
        <b/>
        <sz val="12"/>
        <rFont val="宋体"/>
        <family val="0"/>
      </rPr>
      <t>万元。</t>
    </r>
    <r>
      <rPr>
        <sz val="12"/>
        <rFont val="宋体"/>
        <family val="0"/>
      </rPr>
      <t>其中： 1.教育局压减</t>
    </r>
    <r>
      <rPr>
        <sz val="12"/>
        <rFont val="Times New Roman"/>
        <family val="1"/>
      </rPr>
      <t>1536</t>
    </r>
    <r>
      <rPr>
        <sz val="12"/>
        <rFont val="宋体"/>
        <family val="0"/>
      </rPr>
      <t>万元。主要是：两基工作经费</t>
    </r>
    <r>
      <rPr>
        <sz val="12"/>
        <rFont val="Times New Roman"/>
        <family val="1"/>
      </rPr>
      <t>34</t>
    </r>
    <r>
      <rPr>
        <sz val="12"/>
        <rFont val="宋体"/>
        <family val="0"/>
      </rPr>
      <t>万元、中小学教师专业技术职务资格评审费</t>
    </r>
    <r>
      <rPr>
        <sz val="12"/>
        <rFont val="Times New Roman"/>
        <family val="1"/>
      </rPr>
      <t>3</t>
    </r>
    <r>
      <rPr>
        <sz val="12"/>
        <rFont val="宋体"/>
        <family val="0"/>
      </rPr>
      <t>万元、汉语言教学及文字推广经费</t>
    </r>
    <r>
      <rPr>
        <sz val="12"/>
        <rFont val="Times New Roman"/>
        <family val="1"/>
      </rPr>
      <t>2</t>
    </r>
    <r>
      <rPr>
        <sz val="12"/>
        <rFont val="宋体"/>
        <family val="0"/>
      </rPr>
      <t>万元、融安县教共体工作经费</t>
    </r>
    <r>
      <rPr>
        <sz val="12"/>
        <rFont val="Times New Roman"/>
        <family val="1"/>
      </rPr>
      <t>27</t>
    </r>
    <r>
      <rPr>
        <sz val="12"/>
        <rFont val="宋体"/>
        <family val="0"/>
      </rPr>
      <t>万元、中小学招聘教师经费</t>
    </r>
    <r>
      <rPr>
        <sz val="12"/>
        <rFont val="Times New Roman"/>
        <family val="1"/>
      </rPr>
      <t>40</t>
    </r>
    <r>
      <rPr>
        <sz val="12"/>
        <rFont val="宋体"/>
        <family val="0"/>
      </rPr>
      <t>万元、乡村教师生活补助、租房补助县配</t>
    </r>
    <r>
      <rPr>
        <sz val="12"/>
        <rFont val="Times New Roman"/>
        <family val="1"/>
      </rPr>
      <t>130</t>
    </r>
    <r>
      <rPr>
        <sz val="12"/>
        <rFont val="宋体"/>
        <family val="0"/>
      </rPr>
      <t>万元、国家质量监测经费</t>
    </r>
    <r>
      <rPr>
        <sz val="12"/>
        <rFont val="Times New Roman"/>
        <family val="1"/>
      </rPr>
      <t>7.50</t>
    </r>
    <r>
      <rPr>
        <sz val="12"/>
        <rFont val="宋体"/>
        <family val="0"/>
      </rPr>
      <t>万元、网络租用费</t>
    </r>
    <r>
      <rPr>
        <sz val="12"/>
        <rFont val="Times New Roman"/>
        <family val="1"/>
      </rPr>
      <t>9</t>
    </r>
    <r>
      <rPr>
        <sz val="12"/>
        <rFont val="宋体"/>
        <family val="0"/>
      </rPr>
      <t>万元、全县中小学防近视工作经费</t>
    </r>
    <r>
      <rPr>
        <sz val="12"/>
        <rFont val="Times New Roman"/>
        <family val="1"/>
      </rPr>
      <t>2</t>
    </r>
    <r>
      <rPr>
        <sz val="12"/>
        <rFont val="宋体"/>
        <family val="0"/>
      </rPr>
      <t>万元、老师体检费</t>
    </r>
    <r>
      <rPr>
        <sz val="12"/>
        <rFont val="Times New Roman"/>
        <family val="1"/>
      </rPr>
      <t>67</t>
    </r>
    <r>
      <rPr>
        <sz val="12"/>
        <rFont val="宋体"/>
        <family val="0"/>
      </rPr>
      <t>万元、</t>
    </r>
    <r>
      <rPr>
        <sz val="12"/>
        <rFont val="Times New Roman"/>
        <family val="1"/>
      </rPr>
      <t>2022</t>
    </r>
    <r>
      <rPr>
        <sz val="12"/>
        <rFont val="宋体"/>
        <family val="0"/>
      </rPr>
      <t>年雅瑶、大坡籍学生上下学交通补助</t>
    </r>
    <r>
      <rPr>
        <sz val="12"/>
        <rFont val="Times New Roman"/>
        <family val="1"/>
      </rPr>
      <t>214</t>
    </r>
    <r>
      <rPr>
        <sz val="12"/>
        <rFont val="宋体"/>
        <family val="0"/>
      </rPr>
      <t>万元、教师支教轮岗县级工作经费</t>
    </r>
    <r>
      <rPr>
        <sz val="12"/>
        <rFont val="Times New Roman"/>
        <family val="1"/>
      </rPr>
      <t>40</t>
    </r>
    <r>
      <rPr>
        <sz val="12"/>
        <rFont val="宋体"/>
        <family val="0"/>
      </rPr>
      <t>万元、教育费附加安排中小学基建及设备采购</t>
    </r>
    <r>
      <rPr>
        <sz val="12"/>
        <rFont val="Times New Roman"/>
        <family val="1"/>
      </rPr>
      <t>1000</t>
    </r>
    <r>
      <rPr>
        <sz val="12"/>
        <rFont val="宋体"/>
        <family val="0"/>
      </rPr>
      <t>万元；</t>
    </r>
    <r>
      <rPr>
        <sz val="12"/>
        <rFont val="Times New Roman"/>
        <family val="1"/>
      </rPr>
      <t>2.</t>
    </r>
    <r>
      <rPr>
        <sz val="12"/>
        <rFont val="宋体"/>
        <family val="0"/>
      </rPr>
      <t>教研室压减</t>
    </r>
    <r>
      <rPr>
        <sz val="12"/>
        <rFont val="Times New Roman"/>
        <family val="1"/>
      </rPr>
      <t xml:space="preserve"> 43</t>
    </r>
    <r>
      <rPr>
        <sz val="12"/>
        <rFont val="宋体"/>
        <family val="0"/>
      </rPr>
      <t>万元。主要有：中小学生运动会、高中生篮球运动会</t>
    </r>
    <r>
      <rPr>
        <sz val="12"/>
        <rFont val="Times New Roman"/>
        <family val="1"/>
      </rPr>
      <t>7</t>
    </r>
    <r>
      <rPr>
        <sz val="12"/>
        <rFont val="宋体"/>
        <family val="0"/>
      </rPr>
      <t>万元、普通高考、成人高考、高中学业水平考试、初中毕业升学考试报名考试费</t>
    </r>
    <r>
      <rPr>
        <sz val="12"/>
        <rFont val="Times New Roman"/>
        <family val="1"/>
      </rPr>
      <t>36</t>
    </r>
    <r>
      <rPr>
        <sz val="12"/>
        <rFont val="宋体"/>
        <family val="0"/>
      </rPr>
      <t>万元；</t>
    </r>
    <r>
      <rPr>
        <sz val="12"/>
        <rFont val="Times New Roman"/>
        <family val="1"/>
      </rPr>
      <t>3.</t>
    </r>
    <r>
      <rPr>
        <sz val="12"/>
        <rFont val="宋体"/>
        <family val="0"/>
      </rPr>
      <t>融安县实验幼儿园教学设备采购及培训</t>
    </r>
    <r>
      <rPr>
        <sz val="12"/>
        <rFont val="Times New Roman"/>
        <family val="1"/>
      </rPr>
      <t>57</t>
    </r>
    <r>
      <rPr>
        <sz val="12"/>
        <rFont val="宋体"/>
        <family val="0"/>
      </rPr>
      <t>万元。</t>
    </r>
    <r>
      <rPr>
        <sz val="12"/>
        <rFont val="Times New Roman"/>
        <family val="1"/>
      </rPr>
      <t xml:space="preserve">            </t>
    </r>
    <r>
      <rPr>
        <b/>
        <sz val="12"/>
        <rFont val="Times New Roman"/>
        <family val="1"/>
      </rPr>
      <t xml:space="preserve">        </t>
    </r>
    <r>
      <rPr>
        <b/>
        <sz val="12"/>
        <rFont val="宋体"/>
        <family val="0"/>
      </rPr>
      <t>三、专款支出调减</t>
    </r>
    <r>
      <rPr>
        <b/>
        <sz val="12"/>
        <rFont val="Times New Roman"/>
        <family val="1"/>
      </rPr>
      <t>1228</t>
    </r>
    <r>
      <rPr>
        <b/>
        <sz val="12"/>
        <rFont val="宋体"/>
        <family val="0"/>
      </rPr>
      <t>万元</t>
    </r>
    <r>
      <rPr>
        <sz val="12"/>
        <rFont val="宋体"/>
        <family val="0"/>
      </rPr>
      <t>。其中：</t>
    </r>
    <r>
      <rPr>
        <sz val="12"/>
        <rFont val="Times New Roman"/>
        <family val="1"/>
      </rPr>
      <t>1.2022</t>
    </r>
    <r>
      <rPr>
        <sz val="12"/>
        <rFont val="宋体"/>
        <family val="0"/>
      </rPr>
      <t>年义务教育薄弱环节改善与能力提升资金</t>
    </r>
    <r>
      <rPr>
        <sz val="12"/>
        <rFont val="Times New Roman"/>
        <family val="1"/>
      </rPr>
      <t>849</t>
    </r>
    <r>
      <rPr>
        <sz val="12"/>
        <rFont val="宋体"/>
        <family val="0"/>
      </rPr>
      <t>万元；</t>
    </r>
    <r>
      <rPr>
        <sz val="12"/>
        <rFont val="Times New Roman"/>
        <family val="1"/>
      </rPr>
      <t>2.</t>
    </r>
    <r>
      <rPr>
        <sz val="12"/>
        <rFont val="宋体"/>
        <family val="0"/>
      </rPr>
      <t>扩大学前教育资源资金</t>
    </r>
    <r>
      <rPr>
        <sz val="12"/>
        <rFont val="Times New Roman"/>
        <family val="1"/>
      </rPr>
      <t>186</t>
    </r>
    <r>
      <rPr>
        <sz val="12"/>
        <rFont val="宋体"/>
        <family val="0"/>
      </rPr>
      <t>万元；</t>
    </r>
    <r>
      <rPr>
        <sz val="12"/>
        <rFont val="Times New Roman"/>
        <family val="1"/>
      </rPr>
      <t>3.</t>
    </r>
    <r>
      <rPr>
        <sz val="12"/>
        <rFont val="宋体"/>
        <family val="0"/>
      </rPr>
      <t>学前教育发展资金学前教育质量提升项目</t>
    </r>
    <r>
      <rPr>
        <sz val="12"/>
        <rFont val="Times New Roman"/>
        <family val="1"/>
      </rPr>
      <t>70</t>
    </r>
    <r>
      <rPr>
        <sz val="12"/>
        <rFont val="宋体"/>
        <family val="0"/>
      </rPr>
      <t>万元、公用经费调减</t>
    </r>
    <r>
      <rPr>
        <sz val="12"/>
        <rFont val="Times New Roman"/>
        <family val="1"/>
      </rPr>
      <t>123</t>
    </r>
    <r>
      <rPr>
        <sz val="12"/>
        <rFont val="宋体"/>
        <family val="0"/>
      </rPr>
      <t>万元。</t>
    </r>
    <r>
      <rPr>
        <sz val="12"/>
        <rFont val="Times New Roman"/>
        <family val="1"/>
      </rPr>
      <t xml:space="preserve"> </t>
    </r>
    <r>
      <rPr>
        <b/>
        <sz val="12"/>
        <rFont val="Times New Roman"/>
        <family val="1"/>
      </rPr>
      <t xml:space="preserve">   </t>
    </r>
    <r>
      <rPr>
        <b/>
        <sz val="12"/>
        <rFont val="宋体"/>
        <family val="0"/>
      </rPr>
      <t>四、一般债券安排项目增加</t>
    </r>
    <r>
      <rPr>
        <b/>
        <sz val="12"/>
        <rFont val="Times New Roman"/>
        <family val="1"/>
      </rPr>
      <t xml:space="preserve"> 1336</t>
    </r>
    <r>
      <rPr>
        <b/>
        <sz val="12"/>
        <rFont val="宋体"/>
        <family val="0"/>
      </rPr>
      <t>万元</t>
    </r>
    <r>
      <rPr>
        <sz val="12"/>
        <rFont val="宋体"/>
        <family val="0"/>
      </rPr>
      <t>。其中：</t>
    </r>
    <r>
      <rPr>
        <sz val="12"/>
        <rFont val="Times New Roman"/>
        <family val="1"/>
      </rPr>
      <t>1.</t>
    </r>
    <r>
      <rPr>
        <sz val="12"/>
        <rFont val="宋体"/>
        <family val="0"/>
      </rPr>
      <t>融安县农村公办学校校舍安全保障长效机制项目</t>
    </r>
    <r>
      <rPr>
        <sz val="12"/>
        <rFont val="Times New Roman"/>
        <family val="1"/>
      </rPr>
      <t>136</t>
    </r>
    <r>
      <rPr>
        <sz val="12"/>
        <rFont val="宋体"/>
        <family val="0"/>
      </rPr>
      <t>万元；</t>
    </r>
    <r>
      <rPr>
        <sz val="12"/>
        <rFont val="Times New Roman"/>
        <family val="1"/>
      </rPr>
      <t>2.</t>
    </r>
    <r>
      <rPr>
        <sz val="12"/>
        <rFont val="宋体"/>
        <family val="0"/>
      </rPr>
      <t>融安县学前教育发展项目</t>
    </r>
    <r>
      <rPr>
        <sz val="12"/>
        <rFont val="Times New Roman"/>
        <family val="1"/>
      </rPr>
      <t>1200</t>
    </r>
    <r>
      <rPr>
        <sz val="12"/>
        <rFont val="宋体"/>
        <family val="0"/>
      </rPr>
      <t>万元。</t>
    </r>
  </si>
  <si>
    <r>
      <t xml:space="preserve">206 </t>
    </r>
    <r>
      <rPr>
        <b/>
        <sz val="12"/>
        <rFont val="宋体"/>
        <family val="0"/>
      </rPr>
      <t>科学技术支出</t>
    </r>
  </si>
  <si>
    <r>
      <t xml:space="preserve">　 </t>
    </r>
    <r>
      <rPr>
        <b/>
        <sz val="12"/>
        <rFont val="宋体"/>
        <family val="0"/>
      </rPr>
      <t xml:space="preserve"> 一、基本支出净增加16万元。</t>
    </r>
    <r>
      <rPr>
        <sz val="12"/>
        <rFont val="宋体"/>
        <family val="0"/>
      </rPr>
      <t>（一）基本支出增加21万元。其中：1.从年初预留经费调剂增加安排2021年社保费5万元；2.从年初预留经费调剂安排2021年奖励性补贴13万元；3.从年初预留经费调剂安排增资3万元。（二）基本支出压减5万元。其中：1.压减公用经费1万元；2.2022年交通补贴1万元；3.2022年伙食补助1万元；4.压减2022年通讯及物业补贴2万元        二、</t>
    </r>
    <r>
      <rPr>
        <b/>
        <sz val="12"/>
        <rFont val="宋体"/>
        <family val="0"/>
      </rPr>
      <t>项目支出净增加555万元。</t>
    </r>
    <r>
      <rPr>
        <sz val="12"/>
        <rFont val="宋体"/>
        <family val="0"/>
      </rPr>
      <t xml:space="preserve">（一）从年初预留经费调剂增加安排工业新动能培育投入资金600万元；（二）项目压减45万元。其中：1.融安县科技工贸和信息化局30万元，为重大科技成果转化奖补30万元；2.融安县科学技术协会经费15万元，主要为：科普经费8万元、青少年车模航模建模竞赛5万元。  </t>
    </r>
    <r>
      <rPr>
        <b/>
        <sz val="12"/>
        <rFont val="宋体"/>
        <family val="0"/>
      </rPr>
      <t>三、专款支出压减 19万元。</t>
    </r>
    <r>
      <rPr>
        <sz val="12"/>
        <rFont val="宋体"/>
        <family val="0"/>
      </rPr>
      <t>其中：1.广西特色作物试验站补助资金9万元；2.农科院市县合作类项目经费1万元；3.基层科普行动计划和广西科普惠农兴村计划资金9万元。</t>
    </r>
  </si>
  <si>
    <r>
      <t xml:space="preserve">207 </t>
    </r>
    <r>
      <rPr>
        <b/>
        <sz val="12"/>
        <rFont val="宋体"/>
        <family val="0"/>
      </rPr>
      <t>文化体育与传媒支出</t>
    </r>
  </si>
  <si>
    <r>
      <t xml:space="preserve">     </t>
    </r>
    <r>
      <rPr>
        <b/>
        <sz val="12"/>
        <rFont val="Times New Roman"/>
        <family val="1"/>
      </rPr>
      <t xml:space="preserve">   </t>
    </r>
    <r>
      <rPr>
        <b/>
        <sz val="12"/>
        <rFont val="宋体"/>
        <family val="0"/>
      </rPr>
      <t>一、基本支出净增加</t>
    </r>
    <r>
      <rPr>
        <b/>
        <sz val="12"/>
        <rFont val="Times New Roman"/>
        <family val="1"/>
      </rPr>
      <t>38</t>
    </r>
    <r>
      <rPr>
        <b/>
        <sz val="12"/>
        <rFont val="宋体"/>
        <family val="0"/>
      </rPr>
      <t>万元。</t>
    </r>
    <r>
      <rPr>
        <sz val="12"/>
        <rFont val="宋体"/>
        <family val="0"/>
      </rPr>
      <t>（一）从年初预留经费调剂安排基本支出增加</t>
    </r>
    <r>
      <rPr>
        <sz val="12"/>
        <rFont val="Times New Roman"/>
        <family val="1"/>
      </rPr>
      <t>103</t>
    </r>
    <r>
      <rPr>
        <sz val="12"/>
        <rFont val="宋体"/>
        <family val="0"/>
      </rPr>
      <t>万元。其中：</t>
    </r>
    <r>
      <rPr>
        <sz val="12"/>
        <rFont val="Times New Roman"/>
        <family val="1"/>
      </rPr>
      <t>1.</t>
    </r>
    <r>
      <rPr>
        <sz val="12"/>
        <rFont val="宋体"/>
        <family val="0"/>
      </rPr>
      <t>奖励性补贴增加</t>
    </r>
    <r>
      <rPr>
        <sz val="12"/>
        <rFont val="Times New Roman"/>
        <family val="1"/>
      </rPr>
      <t>10</t>
    </r>
    <r>
      <rPr>
        <sz val="12"/>
        <rFont val="宋体"/>
        <family val="0"/>
      </rPr>
      <t>万元；</t>
    </r>
    <r>
      <rPr>
        <sz val="12"/>
        <rFont val="Times New Roman"/>
        <family val="1"/>
      </rPr>
      <t>2.</t>
    </r>
    <r>
      <rPr>
        <sz val="12"/>
        <rFont val="宋体"/>
        <family val="0"/>
      </rPr>
      <t>发放事业单位</t>
    </r>
    <r>
      <rPr>
        <sz val="12"/>
        <rFont val="Times New Roman"/>
        <family val="1"/>
      </rPr>
      <t>2021</t>
    </r>
    <r>
      <rPr>
        <sz val="12"/>
        <rFont val="宋体"/>
        <family val="0"/>
      </rPr>
      <t>年绩效工资总量</t>
    </r>
    <r>
      <rPr>
        <sz val="12"/>
        <rFont val="Times New Roman"/>
        <family val="1"/>
      </rPr>
      <t>34</t>
    </r>
    <r>
      <rPr>
        <sz val="12"/>
        <rFont val="宋体"/>
        <family val="0"/>
      </rPr>
      <t>万元；</t>
    </r>
    <r>
      <rPr>
        <sz val="12"/>
        <rFont val="Times New Roman"/>
        <family val="1"/>
      </rPr>
      <t>3.</t>
    </r>
    <r>
      <rPr>
        <sz val="12"/>
        <rFont val="宋体"/>
        <family val="0"/>
      </rPr>
      <t>抚恤费</t>
    </r>
    <r>
      <rPr>
        <sz val="12"/>
        <rFont val="Times New Roman"/>
        <family val="1"/>
      </rPr>
      <t>27</t>
    </r>
    <r>
      <rPr>
        <sz val="12"/>
        <rFont val="宋体"/>
        <family val="0"/>
      </rPr>
      <t>万元；</t>
    </r>
    <r>
      <rPr>
        <sz val="12"/>
        <rFont val="Times New Roman"/>
        <family val="1"/>
      </rPr>
      <t>4.2021</t>
    </r>
    <r>
      <rPr>
        <sz val="12"/>
        <rFont val="宋体"/>
        <family val="0"/>
      </rPr>
      <t>年社保费</t>
    </r>
    <r>
      <rPr>
        <sz val="12"/>
        <rFont val="Times New Roman"/>
        <family val="1"/>
      </rPr>
      <t>13</t>
    </r>
    <r>
      <rPr>
        <sz val="12"/>
        <rFont val="宋体"/>
        <family val="0"/>
      </rPr>
      <t>万元；</t>
    </r>
    <r>
      <rPr>
        <sz val="12"/>
        <rFont val="Times New Roman"/>
        <family val="1"/>
      </rPr>
      <t>5.</t>
    </r>
    <r>
      <rPr>
        <sz val="12"/>
        <rFont val="宋体"/>
        <family val="0"/>
      </rPr>
      <t>增资</t>
    </r>
    <r>
      <rPr>
        <sz val="12"/>
        <rFont val="Times New Roman"/>
        <family val="1"/>
      </rPr>
      <t>19</t>
    </r>
    <r>
      <rPr>
        <sz val="12"/>
        <rFont val="宋体"/>
        <family val="0"/>
      </rPr>
      <t>万元。（二）压减基本支出</t>
    </r>
    <r>
      <rPr>
        <sz val="12"/>
        <rFont val="Times New Roman"/>
        <family val="1"/>
      </rPr>
      <t>65</t>
    </r>
    <r>
      <rPr>
        <sz val="12"/>
        <rFont val="宋体"/>
        <family val="0"/>
      </rPr>
      <t>万元。其中：</t>
    </r>
    <r>
      <rPr>
        <sz val="12"/>
        <rFont val="Times New Roman"/>
        <family val="1"/>
      </rPr>
      <t>1.</t>
    </r>
    <r>
      <rPr>
        <sz val="12"/>
        <rFont val="宋体"/>
        <family val="0"/>
      </rPr>
      <t>公用经费</t>
    </r>
    <r>
      <rPr>
        <sz val="12"/>
        <rFont val="Times New Roman"/>
        <family val="1"/>
      </rPr>
      <t>27</t>
    </r>
    <r>
      <rPr>
        <sz val="12"/>
        <rFont val="宋体"/>
        <family val="0"/>
      </rPr>
      <t>万元；</t>
    </r>
    <r>
      <rPr>
        <sz val="12"/>
        <rFont val="Times New Roman"/>
        <family val="1"/>
      </rPr>
      <t>2.2022</t>
    </r>
    <r>
      <rPr>
        <sz val="12"/>
        <rFont val="宋体"/>
        <family val="0"/>
      </rPr>
      <t>年交通补贴</t>
    </r>
    <r>
      <rPr>
        <sz val="12"/>
        <rFont val="Times New Roman"/>
        <family val="1"/>
      </rPr>
      <t>2</t>
    </r>
    <r>
      <rPr>
        <sz val="12"/>
        <rFont val="宋体"/>
        <family val="0"/>
      </rPr>
      <t>万元；</t>
    </r>
    <r>
      <rPr>
        <sz val="12"/>
        <rFont val="Times New Roman"/>
        <family val="1"/>
      </rPr>
      <t>3.2022</t>
    </r>
    <r>
      <rPr>
        <sz val="12"/>
        <rFont val="宋体"/>
        <family val="0"/>
      </rPr>
      <t>年伙食补助</t>
    </r>
    <r>
      <rPr>
        <sz val="12"/>
        <rFont val="Times New Roman"/>
        <family val="1"/>
      </rPr>
      <t>20</t>
    </r>
    <r>
      <rPr>
        <sz val="12"/>
        <rFont val="宋体"/>
        <family val="0"/>
      </rPr>
      <t>万元；</t>
    </r>
    <r>
      <rPr>
        <sz val="12"/>
        <rFont val="Times New Roman"/>
        <family val="1"/>
      </rPr>
      <t>4.2022</t>
    </r>
    <r>
      <rPr>
        <sz val="12"/>
        <rFont val="宋体"/>
        <family val="0"/>
      </rPr>
      <t>年通讯及物业补贴</t>
    </r>
    <r>
      <rPr>
        <sz val="12"/>
        <rFont val="Times New Roman"/>
        <family val="1"/>
      </rPr>
      <t>16</t>
    </r>
    <r>
      <rPr>
        <sz val="12"/>
        <rFont val="宋体"/>
        <family val="0"/>
      </rPr>
      <t xml:space="preserve">万元
</t>
    </r>
    <r>
      <rPr>
        <sz val="12"/>
        <rFont val="Times New Roman"/>
        <family val="1"/>
      </rPr>
      <t xml:space="preserve">      </t>
    </r>
    <r>
      <rPr>
        <b/>
        <sz val="12"/>
        <rFont val="Times New Roman"/>
        <family val="1"/>
      </rPr>
      <t xml:space="preserve">  </t>
    </r>
    <r>
      <rPr>
        <b/>
        <sz val="12"/>
        <rFont val="宋体"/>
        <family val="0"/>
      </rPr>
      <t>二、项目支出净增加</t>
    </r>
    <r>
      <rPr>
        <b/>
        <sz val="12"/>
        <rFont val="Times New Roman"/>
        <family val="1"/>
      </rPr>
      <t>67</t>
    </r>
    <r>
      <rPr>
        <b/>
        <sz val="12"/>
        <rFont val="宋体"/>
        <family val="0"/>
      </rPr>
      <t>万元。</t>
    </r>
    <r>
      <rPr>
        <sz val="12"/>
        <rFont val="Times New Roman"/>
        <family val="1"/>
      </rPr>
      <t xml:space="preserve"> </t>
    </r>
    <r>
      <rPr>
        <sz val="12"/>
        <rFont val="宋体"/>
        <family val="0"/>
      </rPr>
      <t>（一）从年初预留经费调剂增加项目经费</t>
    </r>
    <r>
      <rPr>
        <sz val="12"/>
        <rFont val="Times New Roman"/>
        <family val="1"/>
      </rPr>
      <t>110</t>
    </r>
    <r>
      <rPr>
        <sz val="12"/>
        <rFont val="宋体"/>
        <family val="0"/>
      </rPr>
      <t>万元</t>
    </r>
    <r>
      <rPr>
        <sz val="12"/>
        <rFont val="Times New Roman"/>
        <family val="1"/>
      </rPr>
      <t xml:space="preserve"> </t>
    </r>
    <r>
      <rPr>
        <sz val="12"/>
        <rFont val="宋体"/>
        <family val="0"/>
      </rPr>
      <t>。其中：</t>
    </r>
    <r>
      <rPr>
        <sz val="12"/>
        <rFont val="Times New Roman"/>
        <family val="1"/>
      </rPr>
      <t>1.</t>
    </r>
    <r>
      <rPr>
        <sz val="12"/>
        <rFont val="宋体"/>
        <family val="0"/>
      </rPr>
      <t>县文体广旅局第十二届融安金桔文化旅游节经费</t>
    </r>
    <r>
      <rPr>
        <sz val="12"/>
        <rFont val="Times New Roman"/>
        <family val="1"/>
      </rPr>
      <t>42</t>
    </r>
    <r>
      <rPr>
        <sz val="12"/>
        <rFont val="宋体"/>
        <family val="0"/>
      </rPr>
      <t>万元；</t>
    </r>
    <r>
      <rPr>
        <sz val="12"/>
        <rFont val="Times New Roman"/>
        <family val="1"/>
      </rPr>
      <t>2.</t>
    </r>
    <r>
      <rPr>
        <sz val="12"/>
        <rFont val="宋体"/>
        <family val="0"/>
      </rPr>
      <t>县文体广旅局红七军战长安纪念馆内部装修工程项目农民工工资</t>
    </r>
    <r>
      <rPr>
        <sz val="12"/>
        <rFont val="Times New Roman"/>
        <family val="1"/>
      </rPr>
      <t>50</t>
    </r>
    <r>
      <rPr>
        <sz val="12"/>
        <rFont val="宋体"/>
        <family val="0"/>
      </rPr>
      <t>万元；</t>
    </r>
    <r>
      <rPr>
        <sz val="12"/>
        <rFont val="Times New Roman"/>
        <family val="1"/>
      </rPr>
      <t>3.</t>
    </r>
    <r>
      <rPr>
        <sz val="12"/>
        <rFont val="宋体"/>
        <family val="0"/>
      </rPr>
      <t>县文体广旅局县旅游集散中心项目防洪影响评价报告书及评审费用</t>
    </r>
    <r>
      <rPr>
        <sz val="12"/>
        <rFont val="Times New Roman"/>
        <family val="1"/>
      </rPr>
      <t>18.6</t>
    </r>
    <r>
      <rPr>
        <sz val="12"/>
        <rFont val="宋体"/>
        <family val="0"/>
      </rPr>
      <t>万元。（二）压减项目</t>
    </r>
    <r>
      <rPr>
        <sz val="12"/>
        <rFont val="Times New Roman"/>
        <family val="1"/>
      </rPr>
      <t xml:space="preserve"> 43</t>
    </r>
    <r>
      <rPr>
        <sz val="12"/>
        <rFont val="宋体"/>
        <family val="0"/>
      </rPr>
      <t>万元。其中：1.文体中心水电费</t>
    </r>
    <r>
      <rPr>
        <sz val="12"/>
        <rFont val="Times New Roman"/>
        <family val="1"/>
      </rPr>
      <t>15</t>
    </r>
    <r>
      <rPr>
        <sz val="12"/>
        <rFont val="宋体"/>
        <family val="0"/>
      </rPr>
      <t>万元；</t>
    </r>
    <r>
      <rPr>
        <sz val="12"/>
        <rFont val="Times New Roman"/>
        <family val="1"/>
      </rPr>
      <t>2.</t>
    </r>
    <r>
      <rPr>
        <sz val="12"/>
        <rFont val="宋体"/>
        <family val="0"/>
      </rPr>
      <t>体育馆日常运行维护费</t>
    </r>
    <r>
      <rPr>
        <sz val="12"/>
        <rFont val="Times New Roman"/>
        <family val="1"/>
      </rPr>
      <t>5</t>
    </r>
    <r>
      <rPr>
        <sz val="12"/>
        <rFont val="宋体"/>
        <family val="0"/>
      </rPr>
      <t>万元；</t>
    </r>
    <r>
      <rPr>
        <sz val="12"/>
        <rFont val="Times New Roman"/>
        <family val="1"/>
      </rPr>
      <t>3.</t>
    </r>
    <r>
      <rPr>
        <sz val="12"/>
        <rFont val="宋体"/>
        <family val="0"/>
      </rPr>
      <t>三馆免费开放配套资金</t>
    </r>
    <r>
      <rPr>
        <sz val="12"/>
        <rFont val="Times New Roman"/>
        <family val="1"/>
      </rPr>
      <t>10</t>
    </r>
    <r>
      <rPr>
        <sz val="12"/>
        <rFont val="宋体"/>
        <family val="0"/>
      </rPr>
      <t>万元</t>
    </r>
    <r>
      <rPr>
        <sz val="12"/>
        <rFont val="Times New Roman"/>
        <family val="1"/>
      </rPr>
      <t>;4.</t>
    </r>
    <r>
      <rPr>
        <sz val="12"/>
        <rFont val="宋体"/>
        <family val="0"/>
      </rPr>
      <t>《融江诗联》出版经费</t>
    </r>
    <r>
      <rPr>
        <sz val="12"/>
        <rFont val="Times New Roman"/>
        <family val="1"/>
      </rPr>
      <t>1</t>
    </r>
    <r>
      <rPr>
        <sz val="12"/>
        <rFont val="宋体"/>
        <family val="0"/>
      </rPr>
      <t>万元</t>
    </r>
    <r>
      <rPr>
        <sz val="12"/>
        <rFont val="Times New Roman"/>
        <family val="1"/>
      </rPr>
      <t>;5</t>
    </r>
    <r>
      <rPr>
        <sz val="12"/>
        <rFont val="宋体"/>
        <family val="0"/>
      </rPr>
      <t>.《桔乡文学》出版经费</t>
    </r>
    <r>
      <rPr>
        <sz val="12"/>
        <rFont val="Times New Roman"/>
        <family val="1"/>
      </rPr>
      <t>10</t>
    </r>
    <r>
      <rPr>
        <sz val="12"/>
        <rFont val="宋体"/>
        <family val="0"/>
      </rPr>
      <t>万元</t>
    </r>
    <r>
      <rPr>
        <sz val="12"/>
        <rFont val="Times New Roman"/>
        <family val="1"/>
      </rPr>
      <t>;6.</t>
    </r>
    <r>
      <rPr>
        <sz val="12"/>
        <rFont val="宋体"/>
        <family val="0"/>
      </rPr>
      <t>文代会会议经费</t>
    </r>
    <r>
      <rPr>
        <sz val="12"/>
        <rFont val="Times New Roman"/>
        <family val="1"/>
      </rPr>
      <t>2</t>
    </r>
    <r>
      <rPr>
        <sz val="12"/>
        <rFont val="宋体"/>
        <family val="0"/>
      </rPr>
      <t>万元。</t>
    </r>
    <r>
      <rPr>
        <b/>
        <sz val="12"/>
        <rFont val="Times New Roman"/>
        <family val="1"/>
      </rPr>
      <t xml:space="preserve">   </t>
    </r>
    <r>
      <rPr>
        <b/>
        <sz val="12"/>
        <rFont val="宋体"/>
        <family val="0"/>
      </rPr>
      <t>三、专款净减少</t>
    </r>
    <r>
      <rPr>
        <b/>
        <sz val="12"/>
        <rFont val="Times New Roman"/>
        <family val="1"/>
      </rPr>
      <t xml:space="preserve"> 162</t>
    </r>
    <r>
      <rPr>
        <b/>
        <sz val="12"/>
        <rFont val="宋体"/>
        <family val="0"/>
      </rPr>
      <t>万元</t>
    </r>
    <r>
      <rPr>
        <sz val="12"/>
        <rFont val="宋体"/>
        <family val="0"/>
      </rPr>
      <t>。（一）专款支出压减</t>
    </r>
    <r>
      <rPr>
        <sz val="12"/>
        <rFont val="Times New Roman"/>
        <family val="1"/>
      </rPr>
      <t>562</t>
    </r>
    <r>
      <rPr>
        <sz val="12"/>
        <rFont val="宋体"/>
        <family val="0"/>
      </rPr>
      <t>万元。其中：</t>
    </r>
    <r>
      <rPr>
        <sz val="12"/>
        <rFont val="Times New Roman"/>
        <family val="1"/>
      </rPr>
      <t>1.</t>
    </r>
    <r>
      <rPr>
        <sz val="12"/>
        <rFont val="宋体"/>
        <family val="0"/>
      </rPr>
      <t>公共图书馆、美术馆、文化馆免费开放专项资金</t>
    </r>
    <r>
      <rPr>
        <sz val="12"/>
        <rFont val="Times New Roman"/>
        <family val="1"/>
      </rPr>
      <t>64</t>
    </r>
    <r>
      <rPr>
        <sz val="12"/>
        <rFont val="宋体"/>
        <family val="0"/>
      </rPr>
      <t>万元；</t>
    </r>
    <r>
      <rPr>
        <sz val="12"/>
        <rFont val="Times New Roman"/>
        <family val="1"/>
      </rPr>
      <t>2.</t>
    </r>
    <r>
      <rPr>
        <sz val="12"/>
        <rFont val="宋体"/>
        <family val="0"/>
      </rPr>
      <t>文化人才专项经费</t>
    </r>
    <r>
      <rPr>
        <sz val="12"/>
        <rFont val="Times New Roman"/>
        <family val="1"/>
      </rPr>
      <t>10</t>
    </r>
    <r>
      <rPr>
        <sz val="12"/>
        <rFont val="宋体"/>
        <family val="0"/>
      </rPr>
      <t>万元；</t>
    </r>
    <r>
      <rPr>
        <sz val="12"/>
        <rFont val="Times New Roman"/>
        <family val="1"/>
      </rPr>
      <t>3.</t>
    </r>
    <r>
      <rPr>
        <sz val="12"/>
        <rFont val="宋体"/>
        <family val="0"/>
      </rPr>
      <t>地方公共文化服务体系建设补助</t>
    </r>
    <r>
      <rPr>
        <sz val="12"/>
        <rFont val="Times New Roman"/>
        <family val="1"/>
      </rPr>
      <t>301</t>
    </r>
    <r>
      <rPr>
        <sz val="12"/>
        <rFont val="宋体"/>
        <family val="0"/>
      </rPr>
      <t>万元；</t>
    </r>
    <r>
      <rPr>
        <sz val="12"/>
        <rFont val="Times New Roman"/>
        <family val="1"/>
      </rPr>
      <t>4.</t>
    </r>
    <r>
      <rPr>
        <sz val="12"/>
        <rFont val="宋体"/>
        <family val="0"/>
      </rPr>
      <t>中央补助地方公共文化服务体系建设资金</t>
    </r>
    <r>
      <rPr>
        <sz val="12"/>
        <rFont val="Times New Roman"/>
        <family val="1"/>
      </rPr>
      <t>187</t>
    </r>
    <r>
      <rPr>
        <sz val="12"/>
        <rFont val="宋体"/>
        <family val="0"/>
      </rPr>
      <t>万元。（二）专款支出增加</t>
    </r>
    <r>
      <rPr>
        <sz val="12"/>
        <rFont val="Times New Roman"/>
        <family val="1"/>
      </rPr>
      <t xml:space="preserve"> 400</t>
    </r>
    <r>
      <rPr>
        <sz val="12"/>
        <rFont val="宋体"/>
        <family val="0"/>
      </rPr>
      <t>万元。其中：（桂财教</t>
    </r>
    <r>
      <rPr>
        <sz val="12"/>
        <rFont val="仿宋_GB2312"/>
        <family val="0"/>
      </rPr>
      <t>〔2021〕</t>
    </r>
    <r>
      <rPr>
        <sz val="12"/>
        <rFont val="宋体"/>
        <family val="0"/>
      </rPr>
      <t>75号）2021年乡村振兴一般债券资金，河西文化体育中心建设</t>
    </r>
    <r>
      <rPr>
        <sz val="12"/>
        <rFont val="Times New Roman"/>
        <family val="1"/>
      </rPr>
      <t>400</t>
    </r>
    <r>
      <rPr>
        <sz val="12"/>
        <rFont val="宋体"/>
        <family val="0"/>
      </rPr>
      <t>万元。</t>
    </r>
  </si>
  <si>
    <r>
      <t xml:space="preserve">208 </t>
    </r>
    <r>
      <rPr>
        <b/>
        <sz val="12"/>
        <rFont val="宋体"/>
        <family val="0"/>
      </rPr>
      <t>社会保障和就业支出</t>
    </r>
  </si>
  <si>
    <r>
      <t xml:space="preserve">     </t>
    </r>
    <r>
      <rPr>
        <b/>
        <sz val="12"/>
        <rFont val="Times New Roman"/>
        <family val="1"/>
      </rPr>
      <t xml:space="preserve"> </t>
    </r>
    <r>
      <rPr>
        <b/>
        <sz val="12"/>
        <rFont val="宋体"/>
        <family val="0"/>
      </rPr>
      <t>一、基本支出净减少</t>
    </r>
    <r>
      <rPr>
        <b/>
        <sz val="12"/>
        <rFont val="Times New Roman"/>
        <family val="1"/>
      </rPr>
      <t>2155</t>
    </r>
    <r>
      <rPr>
        <b/>
        <sz val="12"/>
        <rFont val="宋体"/>
        <family val="0"/>
      </rPr>
      <t>万元。</t>
    </r>
    <r>
      <rPr>
        <sz val="12"/>
        <rFont val="宋体"/>
        <family val="0"/>
      </rPr>
      <t>（一）从年初预留经费调剂安排增加基本支出</t>
    </r>
    <r>
      <rPr>
        <sz val="12"/>
        <rFont val="Times New Roman"/>
        <family val="1"/>
      </rPr>
      <t>1145</t>
    </r>
    <r>
      <rPr>
        <sz val="12"/>
        <rFont val="宋体"/>
        <family val="0"/>
      </rPr>
      <t>万元。其中：</t>
    </r>
    <r>
      <rPr>
        <sz val="12"/>
        <rFont val="Times New Roman"/>
        <family val="1"/>
      </rPr>
      <t>1.</t>
    </r>
    <r>
      <rPr>
        <sz val="12"/>
        <rFont val="宋体"/>
        <family val="0"/>
      </rPr>
      <t>在职人员工资及社保</t>
    </r>
    <r>
      <rPr>
        <sz val="12"/>
        <rFont val="Times New Roman"/>
        <family val="1"/>
      </rPr>
      <t>102</t>
    </r>
    <r>
      <rPr>
        <sz val="12"/>
        <rFont val="宋体"/>
        <family val="0"/>
      </rPr>
      <t>万元；</t>
    </r>
    <r>
      <rPr>
        <sz val="12"/>
        <rFont val="Times New Roman"/>
        <family val="1"/>
      </rPr>
      <t>2.</t>
    </r>
    <r>
      <rPr>
        <sz val="12"/>
        <rFont val="宋体"/>
        <family val="0"/>
      </rPr>
      <t>增加离退休人员经费</t>
    </r>
    <r>
      <rPr>
        <sz val="12"/>
        <rFont val="Times New Roman"/>
        <family val="1"/>
      </rPr>
      <t>357</t>
    </r>
    <r>
      <rPr>
        <sz val="12"/>
        <rFont val="宋体"/>
        <family val="0"/>
      </rPr>
      <t>万元；</t>
    </r>
    <r>
      <rPr>
        <sz val="12"/>
        <rFont val="Times New Roman"/>
        <family val="1"/>
      </rPr>
      <t>3.</t>
    </r>
    <r>
      <rPr>
        <sz val="12"/>
        <rFont val="宋体"/>
        <family val="0"/>
      </rPr>
      <t>增加安排</t>
    </r>
    <r>
      <rPr>
        <sz val="12"/>
        <rFont val="Times New Roman"/>
        <family val="1"/>
      </rPr>
      <t>2021</t>
    </r>
    <r>
      <rPr>
        <sz val="12"/>
        <rFont val="宋体"/>
        <family val="0"/>
      </rPr>
      <t>年机关养老保险及职业年金缴费</t>
    </r>
    <r>
      <rPr>
        <sz val="12"/>
        <rFont val="Times New Roman"/>
        <family val="1"/>
      </rPr>
      <t>487</t>
    </r>
    <r>
      <rPr>
        <sz val="12"/>
        <rFont val="宋体"/>
        <family val="0"/>
      </rPr>
      <t>万元；</t>
    </r>
    <r>
      <rPr>
        <sz val="12"/>
        <rFont val="Times New Roman"/>
        <family val="1"/>
      </rPr>
      <t>4.</t>
    </r>
    <r>
      <rPr>
        <sz val="12"/>
        <rFont val="宋体"/>
        <family val="0"/>
      </rPr>
      <t>奖励性补贴增加</t>
    </r>
    <r>
      <rPr>
        <sz val="12"/>
        <rFont val="Times New Roman"/>
        <family val="1"/>
      </rPr>
      <t>43</t>
    </r>
    <r>
      <rPr>
        <sz val="12"/>
        <rFont val="宋体"/>
        <family val="0"/>
      </rPr>
      <t>万元；</t>
    </r>
    <r>
      <rPr>
        <sz val="12"/>
        <rFont val="Times New Roman"/>
        <family val="1"/>
      </rPr>
      <t>5</t>
    </r>
    <r>
      <rPr>
        <sz val="12"/>
        <rFont val="宋体"/>
        <family val="0"/>
      </rPr>
      <t>发放事业单位</t>
    </r>
    <r>
      <rPr>
        <sz val="12"/>
        <rFont val="Times New Roman"/>
        <family val="1"/>
      </rPr>
      <t>2021</t>
    </r>
    <r>
      <rPr>
        <sz val="12"/>
        <rFont val="宋体"/>
        <family val="0"/>
      </rPr>
      <t>年绩效工资总量</t>
    </r>
    <r>
      <rPr>
        <sz val="12"/>
        <rFont val="Times New Roman"/>
        <family val="1"/>
      </rPr>
      <t>40</t>
    </r>
    <r>
      <rPr>
        <sz val="12"/>
        <rFont val="宋体"/>
        <family val="0"/>
      </rPr>
      <t>万元；</t>
    </r>
    <r>
      <rPr>
        <sz val="12"/>
        <rFont val="Times New Roman"/>
        <family val="1"/>
      </rPr>
      <t>6.</t>
    </r>
    <r>
      <rPr>
        <sz val="12"/>
        <rFont val="宋体"/>
        <family val="0"/>
      </rPr>
      <t>抚恤费</t>
    </r>
    <r>
      <rPr>
        <sz val="12"/>
        <rFont val="Times New Roman"/>
        <family val="1"/>
      </rPr>
      <t>113</t>
    </r>
    <r>
      <rPr>
        <sz val="12"/>
        <rFont val="宋体"/>
        <family val="0"/>
      </rPr>
      <t>万元；</t>
    </r>
    <r>
      <rPr>
        <sz val="12"/>
        <rFont val="Times New Roman"/>
        <family val="1"/>
      </rPr>
      <t>7.</t>
    </r>
    <r>
      <rPr>
        <sz val="12"/>
        <rFont val="宋体"/>
        <family val="0"/>
      </rPr>
      <t>年度考核优秀奖</t>
    </r>
    <r>
      <rPr>
        <sz val="12"/>
        <rFont val="Times New Roman"/>
        <family val="1"/>
      </rPr>
      <t>3</t>
    </r>
    <r>
      <rPr>
        <sz val="12"/>
        <rFont val="宋体"/>
        <family val="0"/>
      </rPr>
      <t>万元。（二）压减基本支出</t>
    </r>
    <r>
      <rPr>
        <sz val="12"/>
        <rFont val="Times New Roman"/>
        <family val="1"/>
      </rPr>
      <t>3300</t>
    </r>
    <r>
      <rPr>
        <sz val="12"/>
        <rFont val="宋体"/>
        <family val="0"/>
      </rPr>
      <t>万元。其中：</t>
    </r>
    <r>
      <rPr>
        <sz val="12"/>
        <rFont val="Times New Roman"/>
        <family val="1"/>
      </rPr>
      <t>1.</t>
    </r>
    <r>
      <rPr>
        <sz val="12"/>
        <rFont val="宋体"/>
        <family val="0"/>
      </rPr>
      <t>公用经费</t>
    </r>
    <r>
      <rPr>
        <sz val="12"/>
        <rFont val="Times New Roman"/>
        <family val="1"/>
      </rPr>
      <t>54</t>
    </r>
    <r>
      <rPr>
        <sz val="12"/>
        <rFont val="宋体"/>
        <family val="0"/>
      </rPr>
      <t>万元</t>
    </r>
    <r>
      <rPr>
        <sz val="12"/>
        <rFont val="Times New Roman"/>
        <family val="1"/>
      </rPr>
      <t>;2.2022</t>
    </r>
    <r>
      <rPr>
        <sz val="12"/>
        <rFont val="宋体"/>
        <family val="0"/>
      </rPr>
      <t>年机关养老保险</t>
    </r>
    <r>
      <rPr>
        <sz val="12"/>
        <rFont val="Times New Roman"/>
        <family val="1"/>
      </rPr>
      <t>1643</t>
    </r>
    <r>
      <rPr>
        <sz val="12"/>
        <rFont val="宋体"/>
        <family val="0"/>
      </rPr>
      <t>万元</t>
    </r>
    <r>
      <rPr>
        <sz val="12"/>
        <rFont val="Times New Roman"/>
        <family val="1"/>
      </rPr>
      <t>;3.2022</t>
    </r>
    <r>
      <rPr>
        <sz val="12"/>
        <rFont val="宋体"/>
        <family val="0"/>
      </rPr>
      <t>年职业年金</t>
    </r>
    <r>
      <rPr>
        <sz val="12"/>
        <rFont val="Times New Roman"/>
        <family val="1"/>
      </rPr>
      <t>800</t>
    </r>
    <r>
      <rPr>
        <sz val="12"/>
        <rFont val="宋体"/>
        <family val="0"/>
      </rPr>
      <t>万元</t>
    </r>
    <r>
      <rPr>
        <sz val="12"/>
        <rFont val="Times New Roman"/>
        <family val="1"/>
      </rPr>
      <t>;4.</t>
    </r>
    <r>
      <rPr>
        <sz val="12"/>
        <rFont val="宋体"/>
        <family val="0"/>
      </rPr>
      <t>社保口聘请人员社保费</t>
    </r>
    <r>
      <rPr>
        <sz val="12"/>
        <rFont val="Times New Roman"/>
        <family val="1"/>
      </rPr>
      <t>15</t>
    </r>
    <r>
      <rPr>
        <sz val="12"/>
        <rFont val="宋体"/>
        <family val="0"/>
      </rPr>
      <t>万元</t>
    </r>
    <r>
      <rPr>
        <sz val="12"/>
        <rFont val="Times New Roman"/>
        <family val="1"/>
      </rPr>
      <t>;5</t>
    </r>
    <r>
      <rPr>
        <sz val="12"/>
        <rFont val="宋体"/>
        <family val="0"/>
      </rPr>
      <t>．失业及工伤险</t>
    </r>
    <r>
      <rPr>
        <sz val="12"/>
        <rFont val="Times New Roman"/>
        <family val="1"/>
      </rPr>
      <t>3</t>
    </r>
    <r>
      <rPr>
        <sz val="12"/>
        <rFont val="宋体"/>
        <family val="0"/>
      </rPr>
      <t>万元</t>
    </r>
    <r>
      <rPr>
        <sz val="12"/>
        <rFont val="Times New Roman"/>
        <family val="1"/>
      </rPr>
      <t>;6.2022</t>
    </r>
    <r>
      <rPr>
        <sz val="12"/>
        <rFont val="宋体"/>
        <family val="0"/>
      </rPr>
      <t>年交通补贴</t>
    </r>
    <r>
      <rPr>
        <sz val="12"/>
        <rFont val="Times New Roman"/>
        <family val="1"/>
      </rPr>
      <t>8</t>
    </r>
    <r>
      <rPr>
        <sz val="12"/>
        <rFont val="宋体"/>
        <family val="0"/>
      </rPr>
      <t>万元</t>
    </r>
    <r>
      <rPr>
        <sz val="12"/>
        <rFont val="Times New Roman"/>
        <family val="1"/>
      </rPr>
      <t>;7.2022</t>
    </r>
    <r>
      <rPr>
        <sz val="12"/>
        <rFont val="宋体"/>
        <family val="0"/>
      </rPr>
      <t>年伙食补助</t>
    </r>
    <r>
      <rPr>
        <sz val="12"/>
        <rFont val="Times New Roman"/>
        <family val="1"/>
      </rPr>
      <t>38</t>
    </r>
    <r>
      <rPr>
        <sz val="12"/>
        <rFont val="宋体"/>
        <family val="0"/>
      </rPr>
      <t>万元</t>
    </r>
    <r>
      <rPr>
        <sz val="12"/>
        <rFont val="Times New Roman"/>
        <family val="1"/>
      </rPr>
      <t>;8</t>
    </r>
    <r>
      <rPr>
        <sz val="12"/>
        <rFont val="宋体"/>
        <family val="0"/>
      </rPr>
      <t>．</t>
    </r>
    <r>
      <rPr>
        <sz val="12"/>
        <rFont val="Times New Roman"/>
        <family val="1"/>
      </rPr>
      <t>2022</t>
    </r>
    <r>
      <rPr>
        <sz val="12"/>
        <rFont val="宋体"/>
        <family val="0"/>
      </rPr>
      <t>年通讯及物业补贴</t>
    </r>
    <r>
      <rPr>
        <sz val="12"/>
        <rFont val="Times New Roman"/>
        <family val="1"/>
      </rPr>
      <t>739</t>
    </r>
    <r>
      <rPr>
        <sz val="12"/>
        <rFont val="宋体"/>
        <family val="0"/>
      </rPr>
      <t>万元</t>
    </r>
    <r>
      <rPr>
        <sz val="12"/>
        <rFont val="Times New Roman"/>
        <family val="1"/>
      </rPr>
      <t xml:space="preserve"> </t>
    </r>
    <r>
      <rPr>
        <sz val="12"/>
        <rFont val="宋体"/>
        <family val="0"/>
      </rPr>
      <t>。基本支出增减相抵最终减少</t>
    </r>
    <r>
      <rPr>
        <sz val="12"/>
        <rFont val="Times New Roman"/>
        <family val="1"/>
      </rPr>
      <t>2155</t>
    </r>
    <r>
      <rPr>
        <sz val="12"/>
        <rFont val="宋体"/>
        <family val="0"/>
      </rPr>
      <t>万元。</t>
    </r>
    <r>
      <rPr>
        <sz val="12"/>
        <rFont val="Times New Roman"/>
        <family val="1"/>
      </rPr>
      <t xml:space="preserve">      </t>
    </r>
    <r>
      <rPr>
        <b/>
        <sz val="12"/>
        <rFont val="宋体"/>
        <family val="0"/>
      </rPr>
      <t>二项目支出净增加</t>
    </r>
    <r>
      <rPr>
        <b/>
        <sz val="12"/>
        <rFont val="Times New Roman"/>
        <family val="1"/>
      </rPr>
      <t>840</t>
    </r>
    <r>
      <rPr>
        <sz val="12"/>
        <rFont val="宋体"/>
        <family val="0"/>
      </rPr>
      <t>万元。</t>
    </r>
    <r>
      <rPr>
        <sz val="12"/>
        <rFont val="Times New Roman"/>
        <family val="1"/>
      </rPr>
      <t xml:space="preserve"> </t>
    </r>
    <r>
      <rPr>
        <sz val="12"/>
        <rFont val="宋体"/>
        <family val="0"/>
      </rPr>
      <t>（一）项目增加</t>
    </r>
    <r>
      <rPr>
        <sz val="12"/>
        <rFont val="Times New Roman"/>
        <family val="1"/>
      </rPr>
      <t>3411</t>
    </r>
    <r>
      <rPr>
        <sz val="12"/>
        <rFont val="宋体"/>
        <family val="0"/>
      </rPr>
      <t>万元。一是从年初预留调增</t>
    </r>
    <r>
      <rPr>
        <sz val="12"/>
        <rFont val="Times New Roman"/>
        <family val="1"/>
      </rPr>
      <t>32</t>
    </r>
    <r>
      <rPr>
        <sz val="12"/>
        <rFont val="宋体"/>
        <family val="0"/>
      </rPr>
      <t>万元。其中：</t>
    </r>
    <r>
      <rPr>
        <sz val="12"/>
        <rFont val="Times New Roman"/>
        <family val="1"/>
      </rPr>
      <t>1.</t>
    </r>
    <r>
      <rPr>
        <sz val="12"/>
        <rFont val="宋体"/>
        <family val="0"/>
      </rPr>
      <t>安排县民政局殡葬服务设施建设项目选址规划资金</t>
    </r>
    <r>
      <rPr>
        <sz val="12"/>
        <rFont val="Times New Roman"/>
        <family val="1"/>
      </rPr>
      <t>8</t>
    </r>
    <r>
      <rPr>
        <sz val="12"/>
        <rFont val="宋体"/>
        <family val="0"/>
      </rPr>
      <t>万元；</t>
    </r>
    <r>
      <rPr>
        <sz val="12"/>
        <rFont val="Times New Roman"/>
        <family val="1"/>
      </rPr>
      <t>2.</t>
    </r>
    <r>
      <rPr>
        <sz val="12"/>
        <rFont val="宋体"/>
        <family val="0"/>
      </rPr>
      <t>三方机构特困人员住院陪护项目</t>
    </r>
    <r>
      <rPr>
        <sz val="12"/>
        <rFont val="Times New Roman"/>
        <family val="1"/>
      </rPr>
      <t>24</t>
    </r>
    <r>
      <rPr>
        <sz val="12"/>
        <rFont val="宋体"/>
        <family val="0"/>
      </rPr>
      <t>万元；二是消化暂付款增列支出（</t>
    </r>
    <r>
      <rPr>
        <sz val="12"/>
        <rFont val="Times New Roman"/>
        <family val="1"/>
      </rPr>
      <t>2019</t>
    </r>
    <r>
      <rPr>
        <sz val="12"/>
        <rFont val="宋体"/>
        <family val="0"/>
      </rPr>
      <t>年未列支机关事业单位养老保险基金）</t>
    </r>
    <r>
      <rPr>
        <sz val="12"/>
        <rFont val="Times New Roman"/>
        <family val="1"/>
      </rPr>
      <t>2555</t>
    </r>
    <r>
      <rPr>
        <sz val="12"/>
        <rFont val="宋体"/>
        <family val="0"/>
      </rPr>
      <t>万元；</t>
    </r>
    <r>
      <rPr>
        <sz val="12"/>
        <color indexed="10"/>
        <rFont val="宋体"/>
        <family val="0"/>
      </rPr>
      <t>三是从预备费调剂安排</t>
    </r>
    <r>
      <rPr>
        <sz val="12"/>
        <color indexed="10"/>
        <rFont val="Times New Roman"/>
        <family val="1"/>
      </rPr>
      <t>2022</t>
    </r>
    <r>
      <rPr>
        <sz val="12"/>
        <color indexed="10"/>
        <rFont val="宋体"/>
        <family val="0"/>
      </rPr>
      <t>年特殊人员参保缴费补助</t>
    </r>
    <r>
      <rPr>
        <sz val="12"/>
        <color indexed="10"/>
        <rFont val="Times New Roman"/>
        <family val="1"/>
      </rPr>
      <t>824</t>
    </r>
    <r>
      <rPr>
        <sz val="12"/>
        <color indexed="10"/>
        <rFont val="宋体"/>
        <family val="0"/>
      </rPr>
      <t>万元。</t>
    </r>
    <r>
      <rPr>
        <sz val="12"/>
        <rFont val="宋体"/>
        <family val="0"/>
      </rPr>
      <t>（二）项目支出压减</t>
    </r>
    <r>
      <rPr>
        <sz val="12"/>
        <rFont val="Times New Roman"/>
        <family val="1"/>
      </rPr>
      <t>2571</t>
    </r>
    <r>
      <rPr>
        <sz val="12"/>
        <rFont val="宋体"/>
        <family val="0"/>
      </rPr>
      <t>万元。其中：</t>
    </r>
    <r>
      <rPr>
        <sz val="12"/>
        <rFont val="Times New Roman"/>
        <family val="1"/>
      </rPr>
      <t>1.</t>
    </r>
    <r>
      <rPr>
        <sz val="12"/>
        <rFont val="宋体"/>
        <family val="0"/>
      </rPr>
      <t>民政局项目支出</t>
    </r>
    <r>
      <rPr>
        <sz val="12"/>
        <rFont val="Times New Roman"/>
        <family val="1"/>
      </rPr>
      <t>48</t>
    </r>
    <r>
      <rPr>
        <sz val="12"/>
        <rFont val="宋体"/>
        <family val="0"/>
      </rPr>
      <t>万元，主要包括行政区划调整设立街道前期筹备工作经费</t>
    </r>
    <r>
      <rPr>
        <sz val="12"/>
        <rFont val="Times New Roman"/>
        <family val="1"/>
      </rPr>
      <t>35</t>
    </r>
    <r>
      <rPr>
        <sz val="12"/>
        <rFont val="宋体"/>
        <family val="0"/>
      </rPr>
      <t>万元、</t>
    </r>
    <r>
      <rPr>
        <sz val="12"/>
        <rFont val="Times New Roman"/>
        <family val="1"/>
      </rPr>
      <t>2022</t>
    </r>
    <r>
      <rPr>
        <sz val="12"/>
        <rFont val="宋体"/>
        <family val="0"/>
      </rPr>
      <t>年度春节、重阳民政对象慰问金费</t>
    </r>
    <r>
      <rPr>
        <sz val="12"/>
        <rFont val="Times New Roman"/>
        <family val="1"/>
      </rPr>
      <t>12</t>
    </r>
    <r>
      <rPr>
        <sz val="12"/>
        <rFont val="宋体"/>
        <family val="0"/>
      </rPr>
      <t>万元、婚姻登记档案数据共建共享工作预算</t>
    </r>
    <r>
      <rPr>
        <sz val="12"/>
        <rFont val="Times New Roman"/>
        <family val="1"/>
      </rPr>
      <t>1</t>
    </r>
    <r>
      <rPr>
        <sz val="12"/>
        <rFont val="宋体"/>
        <family val="0"/>
      </rPr>
      <t>万元；</t>
    </r>
    <r>
      <rPr>
        <sz val="12"/>
        <rFont val="Times New Roman"/>
        <family val="1"/>
      </rPr>
      <t>2..</t>
    </r>
    <r>
      <rPr>
        <sz val="12"/>
        <rFont val="宋体"/>
        <family val="0"/>
      </rPr>
      <t>融安县就业服务中心就业服务分中心工作服装经费</t>
    </r>
    <r>
      <rPr>
        <sz val="12"/>
        <rFont val="Times New Roman"/>
        <family val="1"/>
      </rPr>
      <t>5</t>
    </r>
    <r>
      <rPr>
        <sz val="12"/>
        <rFont val="宋体"/>
        <family val="0"/>
      </rPr>
      <t>万元；</t>
    </r>
    <r>
      <rPr>
        <sz val="12"/>
        <rFont val="Times New Roman"/>
        <family val="1"/>
      </rPr>
      <t>3.</t>
    </r>
    <r>
      <rPr>
        <sz val="12"/>
        <rFont val="宋体"/>
        <family val="0"/>
      </rPr>
      <t>融安县社会保险事业管理中心</t>
    </r>
    <r>
      <rPr>
        <sz val="12"/>
        <rFont val="Times New Roman"/>
        <family val="1"/>
      </rPr>
      <t>2319</t>
    </r>
    <r>
      <rPr>
        <sz val="12"/>
        <rFont val="宋体"/>
        <family val="0"/>
      </rPr>
      <t>万元。主要包括机关事业单位基本养老保险基金收支缺口补助资金</t>
    </r>
    <r>
      <rPr>
        <sz val="12"/>
        <rFont val="Times New Roman"/>
        <family val="1"/>
      </rPr>
      <t>1300</t>
    </r>
    <r>
      <rPr>
        <sz val="12"/>
        <rFont val="宋体"/>
        <family val="0"/>
      </rPr>
      <t>万元、调减</t>
    </r>
    <r>
      <rPr>
        <sz val="12"/>
        <rFont val="Times New Roman"/>
        <family val="1"/>
      </rPr>
      <t>2014</t>
    </r>
    <r>
      <rPr>
        <sz val="12"/>
        <rFont val="宋体"/>
        <family val="0"/>
      </rPr>
      <t>年</t>
    </r>
    <r>
      <rPr>
        <sz val="12"/>
        <rFont val="Times New Roman"/>
        <family val="1"/>
      </rPr>
      <t>10</t>
    </r>
    <r>
      <rPr>
        <sz val="12"/>
        <rFont val="宋体"/>
        <family val="0"/>
      </rPr>
      <t>月后机关事业单位退休人员职业年金实账缴费</t>
    </r>
    <r>
      <rPr>
        <sz val="12"/>
        <rFont val="Times New Roman"/>
        <family val="1"/>
      </rPr>
      <t>975</t>
    </r>
    <r>
      <rPr>
        <sz val="12"/>
        <rFont val="宋体"/>
        <family val="0"/>
      </rPr>
      <t>万元、调减城乡居民基本养老保险金</t>
    </r>
    <r>
      <rPr>
        <sz val="12"/>
        <rFont val="Times New Roman"/>
        <family val="1"/>
      </rPr>
      <t>44</t>
    </r>
    <r>
      <rPr>
        <sz val="12"/>
        <rFont val="宋体"/>
        <family val="0"/>
      </rPr>
      <t>万元；</t>
    </r>
    <r>
      <rPr>
        <sz val="12"/>
        <rFont val="Times New Roman"/>
        <family val="1"/>
      </rPr>
      <t>4.</t>
    </r>
    <r>
      <rPr>
        <sz val="12"/>
        <rFont val="宋体"/>
        <family val="0"/>
      </rPr>
      <t>融安军用供应站项目经费</t>
    </r>
    <r>
      <rPr>
        <sz val="12"/>
        <rFont val="Times New Roman"/>
        <family val="1"/>
      </rPr>
      <t>12</t>
    </r>
    <r>
      <rPr>
        <sz val="12"/>
        <rFont val="宋体"/>
        <family val="0"/>
      </rPr>
      <t>万元。主要包括军供保障费用</t>
    </r>
    <r>
      <rPr>
        <sz val="12"/>
        <rFont val="Times New Roman"/>
        <family val="1"/>
      </rPr>
      <t>8</t>
    </r>
    <r>
      <rPr>
        <sz val="12"/>
        <rFont val="宋体"/>
        <family val="0"/>
      </rPr>
      <t>万元、聘请厨师经费</t>
    </r>
    <r>
      <rPr>
        <sz val="12"/>
        <rFont val="Times New Roman"/>
        <family val="1"/>
      </rPr>
      <t>4</t>
    </r>
    <r>
      <rPr>
        <sz val="12"/>
        <rFont val="宋体"/>
        <family val="0"/>
      </rPr>
      <t>万元；</t>
    </r>
    <r>
      <rPr>
        <sz val="12"/>
        <rFont val="Times New Roman"/>
        <family val="1"/>
      </rPr>
      <t>5.</t>
    </r>
    <r>
      <rPr>
        <sz val="12"/>
        <rFont val="宋体"/>
        <family val="0"/>
      </rPr>
      <t>融安县残疾人联合会</t>
    </r>
    <r>
      <rPr>
        <sz val="12"/>
        <rFont val="Times New Roman"/>
        <family val="1"/>
      </rPr>
      <t>51</t>
    </r>
    <r>
      <rPr>
        <sz val="12"/>
        <rFont val="宋体"/>
        <family val="0"/>
      </rPr>
      <t>万元。主要包括：残疾儿童康复救助</t>
    </r>
    <r>
      <rPr>
        <sz val="12"/>
        <rFont val="Times New Roman"/>
        <family val="1"/>
      </rPr>
      <t>20</t>
    </r>
    <r>
      <rPr>
        <sz val="12"/>
        <rFont val="宋体"/>
        <family val="0"/>
      </rPr>
      <t>万元、持续开展辅助性就业工作经费</t>
    </r>
    <r>
      <rPr>
        <sz val="12"/>
        <rFont val="Times New Roman"/>
        <family val="1"/>
      </rPr>
      <t>20</t>
    </r>
    <r>
      <rPr>
        <sz val="12"/>
        <rFont val="宋体"/>
        <family val="0"/>
      </rPr>
      <t>万元、残疾人动态更新项目</t>
    </r>
    <r>
      <rPr>
        <sz val="12"/>
        <rFont val="Times New Roman"/>
        <family val="1"/>
      </rPr>
      <t>9</t>
    </r>
    <r>
      <rPr>
        <sz val="12"/>
        <rFont val="宋体"/>
        <family val="0"/>
      </rPr>
      <t>万元、阳光助残基地县级配套经费</t>
    </r>
    <r>
      <rPr>
        <sz val="12"/>
        <rFont val="Times New Roman"/>
        <family val="1"/>
      </rPr>
      <t>2</t>
    </r>
    <r>
      <rPr>
        <sz val="12"/>
        <rFont val="宋体"/>
        <family val="0"/>
      </rPr>
      <t>万元；</t>
    </r>
    <r>
      <rPr>
        <sz val="12"/>
        <rFont val="Times New Roman"/>
        <family val="1"/>
      </rPr>
      <t>6..</t>
    </r>
    <r>
      <rPr>
        <sz val="12"/>
        <rFont val="宋体"/>
        <family val="0"/>
      </rPr>
      <t>融安县退役军人事务局</t>
    </r>
    <r>
      <rPr>
        <sz val="12"/>
        <rFont val="Times New Roman"/>
        <family val="1"/>
      </rPr>
      <t>36</t>
    </r>
    <r>
      <rPr>
        <sz val="12"/>
        <rFont val="宋体"/>
        <family val="0"/>
      </rPr>
      <t>万元。其中：维稳经费</t>
    </r>
    <r>
      <rPr>
        <sz val="12"/>
        <rFont val="Times New Roman"/>
        <family val="1"/>
      </rPr>
      <t>11</t>
    </r>
    <r>
      <rPr>
        <sz val="12"/>
        <rFont val="宋体"/>
        <family val="0"/>
      </rPr>
      <t>万元、春节、八一慰问经费</t>
    </r>
    <r>
      <rPr>
        <sz val="12"/>
        <rFont val="Times New Roman"/>
        <family val="1"/>
      </rPr>
      <t>9</t>
    </r>
    <r>
      <rPr>
        <sz val="12"/>
        <rFont val="宋体"/>
        <family val="0"/>
      </rPr>
      <t>万元、优抚工作经费</t>
    </r>
    <r>
      <rPr>
        <sz val="12"/>
        <rFont val="Times New Roman"/>
        <family val="1"/>
      </rPr>
      <t>16</t>
    </r>
    <r>
      <rPr>
        <sz val="12"/>
        <rFont val="宋体"/>
        <family val="0"/>
      </rPr>
      <t>万元</t>
    </r>
    <r>
      <rPr>
        <sz val="12"/>
        <rFont val="Times New Roman"/>
        <family val="1"/>
      </rPr>
      <t>7..</t>
    </r>
    <r>
      <rPr>
        <sz val="12"/>
        <rFont val="宋体"/>
        <family val="0"/>
      </rPr>
      <t>国家创业担保基金</t>
    </r>
    <r>
      <rPr>
        <sz val="12"/>
        <rFont val="Times New Roman"/>
        <family val="1"/>
      </rPr>
      <t>100</t>
    </r>
    <r>
      <rPr>
        <sz val="12"/>
        <rFont val="宋体"/>
        <family val="0"/>
      </rPr>
      <t>万元。</t>
    </r>
    <r>
      <rPr>
        <sz val="12"/>
        <rFont val="Times New Roman"/>
        <family val="1"/>
      </rPr>
      <t xml:space="preserve">   </t>
    </r>
    <r>
      <rPr>
        <b/>
        <sz val="12"/>
        <rFont val="Times New Roman"/>
        <family val="1"/>
      </rPr>
      <t xml:space="preserve"> </t>
    </r>
    <r>
      <rPr>
        <b/>
        <sz val="12"/>
        <rFont val="宋体"/>
        <family val="0"/>
      </rPr>
      <t>三、专款支出净增加</t>
    </r>
    <r>
      <rPr>
        <b/>
        <sz val="12"/>
        <rFont val="Times New Roman"/>
        <family val="1"/>
      </rPr>
      <t>4310</t>
    </r>
    <r>
      <rPr>
        <b/>
        <sz val="12"/>
        <rFont val="宋体"/>
        <family val="0"/>
      </rPr>
      <t>万元。</t>
    </r>
    <r>
      <rPr>
        <sz val="12"/>
        <rFont val="宋体"/>
        <family val="0"/>
      </rPr>
      <t>（一）压减专款</t>
    </r>
    <r>
      <rPr>
        <sz val="12"/>
        <rFont val="Times New Roman"/>
        <family val="1"/>
      </rPr>
      <t xml:space="preserve"> 396</t>
    </r>
    <r>
      <rPr>
        <sz val="12"/>
        <rFont val="宋体"/>
        <family val="0"/>
      </rPr>
      <t>万元。其中：</t>
    </r>
    <r>
      <rPr>
        <sz val="12"/>
        <rFont val="Times New Roman"/>
        <family val="1"/>
      </rPr>
      <t>1</t>
    </r>
    <r>
      <rPr>
        <sz val="12"/>
        <rFont val="宋体"/>
        <family val="0"/>
      </rPr>
      <t>人力资源社会保障专项资金</t>
    </r>
    <r>
      <rPr>
        <sz val="12"/>
        <rFont val="Times New Roman"/>
        <family val="1"/>
      </rPr>
      <t>57</t>
    </r>
    <r>
      <rPr>
        <sz val="12"/>
        <rFont val="宋体"/>
        <family val="0"/>
      </rPr>
      <t>万元；</t>
    </r>
    <r>
      <rPr>
        <sz val="12"/>
        <rFont val="Times New Roman"/>
        <family val="1"/>
      </rPr>
      <t>2..</t>
    </r>
    <r>
      <rPr>
        <sz val="12"/>
        <rFont val="宋体"/>
        <family val="0"/>
      </rPr>
      <t>残疾人事业发展补助</t>
    </r>
    <r>
      <rPr>
        <sz val="12"/>
        <rFont val="Times New Roman"/>
        <family val="1"/>
      </rPr>
      <t>52</t>
    </r>
    <r>
      <rPr>
        <sz val="12"/>
        <rFont val="宋体"/>
        <family val="0"/>
      </rPr>
      <t>万元；</t>
    </r>
    <r>
      <rPr>
        <sz val="12"/>
        <rFont val="Times New Roman"/>
        <family val="1"/>
      </rPr>
      <t>3.</t>
    </r>
    <r>
      <rPr>
        <sz val="12"/>
        <rFont val="宋体"/>
        <family val="0"/>
      </rPr>
      <t>民政事业发展转移支付行政村社会事务管理费</t>
    </r>
    <r>
      <rPr>
        <sz val="12"/>
        <rFont val="Times New Roman"/>
        <family val="1"/>
      </rPr>
      <t>287</t>
    </r>
    <r>
      <rPr>
        <sz val="12"/>
        <rFont val="宋体"/>
        <family val="0"/>
      </rPr>
      <t>万元；（二）专款增加</t>
    </r>
    <r>
      <rPr>
        <sz val="12"/>
        <rFont val="Times New Roman"/>
        <family val="1"/>
      </rPr>
      <t>4706</t>
    </r>
    <r>
      <rPr>
        <sz val="12"/>
        <rFont val="宋体"/>
        <family val="0"/>
      </rPr>
      <t>万元。其中：</t>
    </r>
    <r>
      <rPr>
        <sz val="12"/>
        <rFont val="Times New Roman"/>
        <family val="1"/>
      </rPr>
      <t>1.</t>
    </r>
    <r>
      <rPr>
        <sz val="12"/>
        <rFont val="宋体"/>
        <family val="0"/>
      </rPr>
      <t>就业补助支出</t>
    </r>
    <r>
      <rPr>
        <sz val="12"/>
        <rFont val="Times New Roman"/>
        <family val="1"/>
      </rPr>
      <t>100</t>
    </r>
    <r>
      <rPr>
        <sz val="12"/>
        <rFont val="宋体"/>
        <family val="0"/>
      </rPr>
      <t>万元；</t>
    </r>
    <r>
      <rPr>
        <sz val="12"/>
        <rFont val="Times New Roman"/>
        <family val="1"/>
      </rPr>
      <t>2.</t>
    </r>
    <r>
      <rPr>
        <sz val="12"/>
        <rFont val="宋体"/>
        <family val="0"/>
      </rPr>
      <t>拨付抚恤补助</t>
    </r>
    <r>
      <rPr>
        <sz val="12"/>
        <rFont val="Times New Roman"/>
        <family val="1"/>
      </rPr>
      <t>1417</t>
    </r>
    <r>
      <rPr>
        <sz val="12"/>
        <rFont val="宋体"/>
        <family val="0"/>
      </rPr>
      <t>万元；</t>
    </r>
    <r>
      <rPr>
        <sz val="12"/>
        <rFont val="Times New Roman"/>
        <family val="1"/>
      </rPr>
      <t>3.</t>
    </r>
    <r>
      <rPr>
        <sz val="12"/>
        <rFont val="宋体"/>
        <family val="0"/>
      </rPr>
      <t>中央财政机关事业单位养老保险制度改革补助经费</t>
    </r>
    <r>
      <rPr>
        <sz val="12"/>
        <rFont val="Times New Roman"/>
        <family val="1"/>
      </rPr>
      <t>364</t>
    </r>
    <r>
      <rPr>
        <sz val="12"/>
        <rFont val="宋体"/>
        <family val="0"/>
      </rPr>
      <t>万元；</t>
    </r>
    <r>
      <rPr>
        <sz val="12"/>
        <rFont val="Times New Roman"/>
        <family val="1"/>
      </rPr>
      <t>4..2022</t>
    </r>
    <r>
      <rPr>
        <sz val="12"/>
        <rFont val="宋体"/>
        <family val="0"/>
      </rPr>
      <t>年退役安置补助经费</t>
    </r>
    <r>
      <rPr>
        <sz val="12"/>
        <rFont val="Times New Roman"/>
        <family val="1"/>
      </rPr>
      <t>65</t>
    </r>
    <r>
      <rPr>
        <sz val="12"/>
        <rFont val="宋体"/>
        <family val="0"/>
      </rPr>
      <t>万元；</t>
    </r>
    <r>
      <rPr>
        <sz val="12"/>
        <rFont val="Times New Roman"/>
        <family val="1"/>
      </rPr>
      <t>5.</t>
    </r>
    <r>
      <rPr>
        <sz val="12"/>
        <rFont val="宋体"/>
        <family val="0"/>
      </rPr>
      <t>困难群众救助补助资金</t>
    </r>
    <r>
      <rPr>
        <sz val="12"/>
        <rFont val="Times New Roman"/>
        <family val="1"/>
      </rPr>
      <t>2660</t>
    </r>
    <r>
      <rPr>
        <sz val="12"/>
        <rFont val="宋体"/>
        <family val="0"/>
      </rPr>
      <t>万元；</t>
    </r>
    <r>
      <rPr>
        <sz val="12"/>
        <rFont val="Times New Roman"/>
        <family val="1"/>
      </rPr>
      <t>6.</t>
    </r>
    <r>
      <rPr>
        <sz val="12"/>
        <rFont val="宋体"/>
        <family val="0"/>
      </rPr>
      <t>财政代缴城乡居民基本养老保险费支出</t>
    </r>
    <r>
      <rPr>
        <sz val="12"/>
        <rFont val="Times New Roman"/>
        <family val="1"/>
      </rPr>
      <t>100</t>
    </r>
    <r>
      <rPr>
        <sz val="12"/>
        <rFont val="宋体"/>
        <family val="0"/>
      </rPr>
      <t>万元。</t>
    </r>
    <r>
      <rPr>
        <sz val="12"/>
        <rFont val="Times New Roman"/>
        <family val="1"/>
      </rPr>
      <t xml:space="preserve"> </t>
    </r>
  </si>
  <si>
    <r>
      <t xml:space="preserve">210 </t>
    </r>
    <r>
      <rPr>
        <b/>
        <sz val="12"/>
        <rFont val="宋体"/>
        <family val="0"/>
      </rPr>
      <t>卫生健康支出</t>
    </r>
  </si>
  <si>
    <r>
      <t xml:space="preserve">     </t>
    </r>
    <r>
      <rPr>
        <b/>
        <sz val="12"/>
        <rFont val="Times New Roman"/>
        <family val="1"/>
      </rPr>
      <t xml:space="preserve"> </t>
    </r>
    <r>
      <rPr>
        <b/>
        <sz val="12"/>
        <rFont val="宋体"/>
        <family val="0"/>
      </rPr>
      <t>一、基本支出净增加</t>
    </r>
    <r>
      <rPr>
        <b/>
        <sz val="12"/>
        <rFont val="Times New Roman"/>
        <family val="1"/>
      </rPr>
      <t>849</t>
    </r>
    <r>
      <rPr>
        <b/>
        <sz val="12"/>
        <rFont val="宋体"/>
        <family val="0"/>
      </rPr>
      <t>万元。</t>
    </r>
    <r>
      <rPr>
        <sz val="12"/>
        <rFont val="宋体"/>
        <family val="0"/>
      </rPr>
      <t>（一）从年初预留经费调剂增加基本支出</t>
    </r>
    <r>
      <rPr>
        <sz val="12"/>
        <rFont val="Times New Roman"/>
        <family val="1"/>
      </rPr>
      <t>1611</t>
    </r>
    <r>
      <rPr>
        <sz val="12"/>
        <rFont val="宋体"/>
        <family val="0"/>
      </rPr>
      <t>万元。其中：</t>
    </r>
    <r>
      <rPr>
        <sz val="12"/>
        <rFont val="Times New Roman"/>
        <family val="1"/>
      </rPr>
      <t>1.</t>
    </r>
    <r>
      <rPr>
        <sz val="12"/>
        <rFont val="宋体"/>
        <family val="0"/>
      </rPr>
      <t>预发行政（参公）单位</t>
    </r>
    <r>
      <rPr>
        <sz val="12"/>
        <rFont val="Times New Roman"/>
        <family val="1"/>
      </rPr>
      <t>2021</t>
    </r>
    <r>
      <rPr>
        <sz val="12"/>
        <rFont val="宋体"/>
        <family val="0"/>
      </rPr>
      <t>年奖励性补贴</t>
    </r>
    <r>
      <rPr>
        <sz val="12"/>
        <rFont val="Times New Roman"/>
        <family val="1"/>
      </rPr>
      <t>16.5</t>
    </r>
    <r>
      <rPr>
        <sz val="12"/>
        <rFont val="宋体"/>
        <family val="0"/>
      </rPr>
      <t>万元；</t>
    </r>
    <r>
      <rPr>
        <sz val="12"/>
        <rFont val="Times New Roman"/>
        <family val="1"/>
      </rPr>
      <t>2.</t>
    </r>
    <r>
      <rPr>
        <sz val="12"/>
        <rFont val="宋体"/>
        <family val="0"/>
      </rPr>
      <t>卫生口事业单位</t>
    </r>
    <r>
      <rPr>
        <sz val="12"/>
        <rFont val="Times New Roman"/>
        <family val="1"/>
      </rPr>
      <t>2021</t>
    </r>
    <r>
      <rPr>
        <sz val="12"/>
        <rFont val="宋体"/>
        <family val="0"/>
      </rPr>
      <t>年绩效工资总量</t>
    </r>
    <r>
      <rPr>
        <sz val="12"/>
        <rFont val="Times New Roman"/>
        <family val="1"/>
      </rPr>
      <t>75</t>
    </r>
    <r>
      <rPr>
        <sz val="12"/>
        <rFont val="宋体"/>
        <family val="0"/>
      </rPr>
      <t>万元；</t>
    </r>
    <r>
      <rPr>
        <sz val="12"/>
        <rFont val="Times New Roman"/>
        <family val="1"/>
      </rPr>
      <t>3.</t>
    </r>
    <r>
      <rPr>
        <sz val="12"/>
        <rFont val="宋体"/>
        <family val="0"/>
      </rPr>
      <t>年度考核优秀</t>
    </r>
    <r>
      <rPr>
        <sz val="12"/>
        <rFont val="Times New Roman"/>
        <family val="1"/>
      </rPr>
      <t>1</t>
    </r>
    <r>
      <rPr>
        <sz val="12"/>
        <rFont val="宋体"/>
        <family val="0"/>
      </rPr>
      <t>万元；</t>
    </r>
    <r>
      <rPr>
        <sz val="12"/>
        <rFont val="Times New Roman"/>
        <family val="1"/>
      </rPr>
      <t>4.</t>
    </r>
    <r>
      <rPr>
        <sz val="12"/>
        <rFont val="宋体"/>
        <family val="0"/>
      </rPr>
      <t>抚恤</t>
    </r>
    <r>
      <rPr>
        <sz val="12"/>
        <rFont val="Times New Roman"/>
        <family val="1"/>
      </rPr>
      <t>50</t>
    </r>
    <r>
      <rPr>
        <sz val="12"/>
        <rFont val="宋体"/>
        <family val="0"/>
      </rPr>
      <t>万元；</t>
    </r>
    <r>
      <rPr>
        <sz val="12"/>
        <rFont val="Times New Roman"/>
        <family val="1"/>
      </rPr>
      <t>5.</t>
    </r>
    <r>
      <rPr>
        <sz val="12"/>
        <rFont val="宋体"/>
        <family val="0"/>
      </rPr>
      <t>从年初预留经费调剂安排</t>
    </r>
    <r>
      <rPr>
        <sz val="12"/>
        <rFont val="Times New Roman"/>
        <family val="1"/>
      </rPr>
      <t>2021</t>
    </r>
    <r>
      <rPr>
        <sz val="12"/>
        <rFont val="宋体"/>
        <family val="0"/>
      </rPr>
      <t>年综合医疗及公务员医疗</t>
    </r>
    <r>
      <rPr>
        <sz val="12"/>
        <rFont val="Times New Roman"/>
        <family val="1"/>
      </rPr>
      <t>416</t>
    </r>
    <r>
      <rPr>
        <sz val="12"/>
        <rFont val="宋体"/>
        <family val="0"/>
      </rPr>
      <t>万元；</t>
    </r>
    <r>
      <rPr>
        <sz val="12"/>
        <rFont val="Times New Roman"/>
        <family val="1"/>
      </rPr>
      <t>6.</t>
    </r>
    <r>
      <rPr>
        <sz val="12"/>
        <rFont val="宋体"/>
        <family val="0"/>
      </rPr>
      <t>增资支出</t>
    </r>
    <r>
      <rPr>
        <sz val="12"/>
        <rFont val="Times New Roman"/>
        <family val="1"/>
      </rPr>
      <t>800</t>
    </r>
    <r>
      <rPr>
        <sz val="12"/>
        <rFont val="宋体"/>
        <family val="0"/>
      </rPr>
      <t>万元；</t>
    </r>
    <r>
      <rPr>
        <sz val="12"/>
        <rFont val="Times New Roman"/>
        <family val="1"/>
      </rPr>
      <t>7.</t>
    </r>
    <r>
      <rPr>
        <sz val="12"/>
        <rFont val="宋体"/>
        <family val="0"/>
      </rPr>
      <t>增加安排</t>
    </r>
    <r>
      <rPr>
        <sz val="12"/>
        <rFont val="Times New Roman"/>
        <family val="1"/>
      </rPr>
      <t>2021</t>
    </r>
    <r>
      <rPr>
        <sz val="12"/>
        <rFont val="宋体"/>
        <family val="0"/>
      </rPr>
      <t>年伙食补助</t>
    </r>
    <r>
      <rPr>
        <sz val="12"/>
        <rFont val="Times New Roman"/>
        <family val="1"/>
      </rPr>
      <t>13</t>
    </r>
    <r>
      <rPr>
        <sz val="12"/>
        <rFont val="宋体"/>
        <family val="0"/>
      </rPr>
      <t>万元。（二）压减基本支出</t>
    </r>
    <r>
      <rPr>
        <sz val="12"/>
        <rFont val="Times New Roman"/>
        <family val="1"/>
      </rPr>
      <t xml:space="preserve"> 762 </t>
    </r>
    <r>
      <rPr>
        <sz val="12"/>
        <rFont val="宋体"/>
        <family val="0"/>
      </rPr>
      <t>万元。其中：</t>
    </r>
    <r>
      <rPr>
        <sz val="12"/>
        <rFont val="Times New Roman"/>
        <family val="1"/>
      </rPr>
      <t>1.</t>
    </r>
    <r>
      <rPr>
        <sz val="12"/>
        <rFont val="宋体"/>
        <family val="0"/>
      </rPr>
      <t>公用经费</t>
    </r>
    <r>
      <rPr>
        <sz val="12"/>
        <rFont val="Times New Roman"/>
        <family val="1"/>
      </rPr>
      <t>56</t>
    </r>
    <r>
      <rPr>
        <sz val="12"/>
        <rFont val="宋体"/>
        <family val="0"/>
      </rPr>
      <t>万元；</t>
    </r>
    <r>
      <rPr>
        <sz val="12"/>
        <rFont val="Times New Roman"/>
        <family val="1"/>
      </rPr>
      <t>2.</t>
    </r>
    <r>
      <rPr>
        <sz val="12"/>
        <rFont val="宋体"/>
        <family val="0"/>
      </rPr>
      <t>压减</t>
    </r>
    <r>
      <rPr>
        <sz val="12"/>
        <rFont val="Times New Roman"/>
        <family val="1"/>
      </rPr>
      <t>2022</t>
    </r>
    <r>
      <rPr>
        <sz val="12"/>
        <rFont val="宋体"/>
        <family val="0"/>
      </rPr>
      <t>年综合医疗和公务员医疗</t>
    </r>
    <r>
      <rPr>
        <sz val="12"/>
        <rFont val="Times New Roman"/>
        <family val="1"/>
      </rPr>
      <t>477</t>
    </r>
    <r>
      <rPr>
        <sz val="12"/>
        <rFont val="宋体"/>
        <family val="0"/>
      </rPr>
      <t>万元；</t>
    </r>
    <r>
      <rPr>
        <sz val="12"/>
        <rFont val="Times New Roman"/>
        <family val="1"/>
      </rPr>
      <t>3.2022</t>
    </r>
    <r>
      <rPr>
        <sz val="12"/>
        <rFont val="宋体"/>
        <family val="0"/>
      </rPr>
      <t>年失业、工伤险及原防保所人员社保</t>
    </r>
    <r>
      <rPr>
        <sz val="12"/>
        <rFont val="Times New Roman"/>
        <family val="1"/>
      </rPr>
      <t>97</t>
    </r>
    <r>
      <rPr>
        <sz val="12"/>
        <rFont val="宋体"/>
        <family val="0"/>
      </rPr>
      <t>万元；</t>
    </r>
    <r>
      <rPr>
        <sz val="12"/>
        <rFont val="Times New Roman"/>
        <family val="1"/>
      </rPr>
      <t>4.2022</t>
    </r>
    <r>
      <rPr>
        <sz val="12"/>
        <rFont val="宋体"/>
        <family val="0"/>
      </rPr>
      <t>年交通补贴</t>
    </r>
    <r>
      <rPr>
        <sz val="12"/>
        <rFont val="Times New Roman"/>
        <family val="1"/>
      </rPr>
      <t>3</t>
    </r>
    <r>
      <rPr>
        <sz val="12"/>
        <rFont val="宋体"/>
        <family val="0"/>
      </rPr>
      <t>万元；</t>
    </r>
    <r>
      <rPr>
        <sz val="12"/>
        <rFont val="Times New Roman"/>
        <family val="1"/>
      </rPr>
      <t>5.2022</t>
    </r>
    <r>
      <rPr>
        <sz val="12"/>
        <rFont val="宋体"/>
        <family val="0"/>
      </rPr>
      <t>年伙食补助</t>
    </r>
    <r>
      <rPr>
        <sz val="12"/>
        <rFont val="Times New Roman"/>
        <family val="1"/>
      </rPr>
      <t>38</t>
    </r>
    <r>
      <rPr>
        <sz val="12"/>
        <rFont val="宋体"/>
        <family val="0"/>
      </rPr>
      <t>万元；</t>
    </r>
    <r>
      <rPr>
        <sz val="12"/>
        <rFont val="Times New Roman"/>
        <family val="1"/>
      </rPr>
      <t>6.</t>
    </r>
    <r>
      <rPr>
        <sz val="12"/>
        <rFont val="宋体"/>
        <family val="0"/>
      </rPr>
      <t>通讯补贴物业补贴</t>
    </r>
    <r>
      <rPr>
        <sz val="12"/>
        <rFont val="Times New Roman"/>
        <family val="1"/>
      </rPr>
      <t>91</t>
    </r>
    <r>
      <rPr>
        <sz val="12"/>
        <rFont val="宋体"/>
        <family val="0"/>
      </rPr>
      <t>万元。增减相抵最终增</t>
    </r>
    <r>
      <rPr>
        <sz val="12"/>
        <rFont val="Times New Roman"/>
        <family val="1"/>
      </rPr>
      <t xml:space="preserve"> </t>
    </r>
    <r>
      <rPr>
        <sz val="12"/>
        <rFont val="宋体"/>
        <family val="0"/>
      </rPr>
      <t>加</t>
    </r>
    <r>
      <rPr>
        <sz val="12"/>
        <rFont val="Times New Roman"/>
        <family val="1"/>
      </rPr>
      <t>849</t>
    </r>
    <r>
      <rPr>
        <sz val="12"/>
        <rFont val="宋体"/>
        <family val="0"/>
      </rPr>
      <t>万元。</t>
    </r>
    <r>
      <rPr>
        <sz val="12"/>
        <rFont val="Times New Roman"/>
        <family val="1"/>
      </rPr>
      <t xml:space="preserve">     </t>
    </r>
    <r>
      <rPr>
        <b/>
        <sz val="12"/>
        <rFont val="宋体"/>
        <family val="0"/>
      </rPr>
      <t>二、项目支出净增加</t>
    </r>
    <r>
      <rPr>
        <b/>
        <sz val="12"/>
        <rFont val="Times New Roman"/>
        <family val="1"/>
      </rPr>
      <t>579</t>
    </r>
    <r>
      <rPr>
        <b/>
        <sz val="12"/>
        <rFont val="宋体"/>
        <family val="0"/>
      </rPr>
      <t>万元。</t>
    </r>
    <r>
      <rPr>
        <b/>
        <sz val="12"/>
        <rFont val="Times New Roman"/>
        <family val="1"/>
      </rPr>
      <t xml:space="preserve">  </t>
    </r>
    <r>
      <rPr>
        <sz val="12"/>
        <rFont val="宋体"/>
        <family val="0"/>
      </rPr>
      <t>（一）项目增加</t>
    </r>
    <r>
      <rPr>
        <sz val="12"/>
        <rFont val="Times New Roman"/>
        <family val="1"/>
      </rPr>
      <t xml:space="preserve"> 640</t>
    </r>
    <r>
      <rPr>
        <sz val="12"/>
        <rFont val="宋体"/>
        <family val="0"/>
      </rPr>
      <t>万元，一是从年初预留经费调剂安排</t>
    </r>
    <r>
      <rPr>
        <sz val="12"/>
        <rFont val="Times New Roman"/>
        <family val="1"/>
      </rPr>
      <t>86</t>
    </r>
    <r>
      <rPr>
        <sz val="12"/>
        <rFont val="宋体"/>
        <family val="0"/>
      </rPr>
      <t>万元。其中</t>
    </r>
    <r>
      <rPr>
        <sz val="12"/>
        <rFont val="Times New Roman"/>
        <family val="1"/>
      </rPr>
      <t>1.</t>
    </r>
    <r>
      <rPr>
        <sz val="12"/>
        <rFont val="宋体"/>
        <family val="0"/>
      </rPr>
      <t>从年初预留经费调剂安排融安县</t>
    </r>
    <r>
      <rPr>
        <sz val="12"/>
        <rFont val="Times New Roman"/>
        <family val="1"/>
      </rPr>
      <t>120</t>
    </r>
    <r>
      <rPr>
        <sz val="12"/>
        <rFont val="宋体"/>
        <family val="0"/>
      </rPr>
      <t>急救中心夜班保健费和节假日值班费</t>
    </r>
    <r>
      <rPr>
        <sz val="12"/>
        <rFont val="Times New Roman"/>
        <family val="1"/>
      </rPr>
      <t>0.65</t>
    </r>
    <r>
      <rPr>
        <sz val="12"/>
        <rFont val="宋体"/>
        <family val="0"/>
      </rPr>
      <t>万元；</t>
    </r>
    <r>
      <rPr>
        <sz val="12"/>
        <rFont val="Times New Roman"/>
        <family val="1"/>
      </rPr>
      <t>2.</t>
    </r>
    <r>
      <rPr>
        <sz val="12"/>
        <rFont val="宋体"/>
        <family val="0"/>
      </rPr>
      <t>卫健局农村定向医学生生活补助</t>
    </r>
    <r>
      <rPr>
        <sz val="12"/>
        <rFont val="Times New Roman"/>
        <family val="1"/>
      </rPr>
      <t>6.50</t>
    </r>
    <r>
      <rPr>
        <sz val="12"/>
        <rFont val="宋体"/>
        <family val="0"/>
      </rPr>
      <t>万元；</t>
    </r>
    <r>
      <rPr>
        <sz val="12"/>
        <rFont val="Times New Roman"/>
        <family val="1"/>
      </rPr>
      <t>3.2021</t>
    </r>
    <r>
      <rPr>
        <sz val="12"/>
        <rFont val="宋体"/>
        <family val="0"/>
      </rPr>
      <t>年村级保健员养老生活补助</t>
    </r>
    <r>
      <rPr>
        <sz val="12"/>
        <rFont val="Times New Roman"/>
        <family val="1"/>
      </rPr>
      <t>16.47</t>
    </r>
    <r>
      <rPr>
        <sz val="12"/>
        <rFont val="宋体"/>
        <family val="0"/>
      </rPr>
      <t>万元；</t>
    </r>
    <r>
      <rPr>
        <sz val="12"/>
        <rFont val="Times New Roman"/>
        <family val="1"/>
      </rPr>
      <t>4.</t>
    </r>
    <r>
      <rPr>
        <sz val="12"/>
        <rFont val="宋体"/>
        <family val="0"/>
      </rPr>
      <t>于雅瑶乡卫生院基本公卫项目村医补助</t>
    </r>
    <r>
      <rPr>
        <sz val="12"/>
        <rFont val="Times New Roman"/>
        <family val="1"/>
      </rPr>
      <t>0.4</t>
    </r>
    <r>
      <rPr>
        <sz val="12"/>
        <rFont val="宋体"/>
        <family val="0"/>
      </rPr>
      <t>万元；</t>
    </r>
    <r>
      <rPr>
        <sz val="12"/>
        <rFont val="Times New Roman"/>
        <family val="1"/>
      </rPr>
      <t>5.</t>
    </r>
    <r>
      <rPr>
        <sz val="12"/>
        <rFont val="宋体"/>
        <family val="0"/>
      </rPr>
      <t>乡镇卫生院基本公卫项目村医补助</t>
    </r>
    <r>
      <rPr>
        <sz val="12"/>
        <rFont val="Times New Roman"/>
        <family val="1"/>
      </rPr>
      <t>18.5</t>
    </r>
    <r>
      <rPr>
        <sz val="12"/>
        <rFont val="宋体"/>
        <family val="0"/>
      </rPr>
      <t>万元；</t>
    </r>
    <r>
      <rPr>
        <sz val="12"/>
        <rFont val="Times New Roman"/>
        <family val="1"/>
      </rPr>
      <t>6.</t>
    </r>
    <r>
      <rPr>
        <sz val="12"/>
        <rFont val="宋体"/>
        <family val="0"/>
      </rPr>
      <t>优抚对象医疗补助</t>
    </r>
    <r>
      <rPr>
        <sz val="12"/>
        <rFont val="Times New Roman"/>
        <family val="1"/>
      </rPr>
      <t>28.74</t>
    </r>
    <r>
      <rPr>
        <sz val="12"/>
        <rFont val="宋体"/>
        <family val="0"/>
      </rPr>
      <t>万元；</t>
    </r>
    <r>
      <rPr>
        <sz val="12"/>
        <rFont val="Times New Roman"/>
        <family val="1"/>
      </rPr>
      <t>7.</t>
    </r>
    <r>
      <rPr>
        <sz val="12"/>
        <rFont val="宋体"/>
        <family val="0"/>
      </rPr>
      <t>新兵县级体检费</t>
    </r>
    <r>
      <rPr>
        <sz val="12"/>
        <rFont val="Times New Roman"/>
        <family val="1"/>
      </rPr>
      <t>15</t>
    </r>
    <r>
      <rPr>
        <sz val="12"/>
        <rFont val="宋体"/>
        <family val="0"/>
      </rPr>
      <t>万元；二是从预备调剂安排</t>
    </r>
    <r>
      <rPr>
        <sz val="12"/>
        <rFont val="Times New Roman"/>
        <family val="1"/>
      </rPr>
      <t>.</t>
    </r>
    <r>
      <rPr>
        <sz val="12"/>
        <rFont val="宋体"/>
        <family val="0"/>
      </rPr>
      <t>疫情防控经费</t>
    </r>
    <r>
      <rPr>
        <sz val="12"/>
        <rFont val="Times New Roman"/>
        <family val="1"/>
      </rPr>
      <t>353</t>
    </r>
    <r>
      <rPr>
        <sz val="12"/>
        <rFont val="宋体"/>
        <family val="0"/>
      </rPr>
      <t>万元；三是从政府性基金科目调整增加（从盘活上级存量专款安排）融安县中医医院住院综合楼项目2022年贷款利息</t>
    </r>
    <r>
      <rPr>
        <sz val="12"/>
        <rFont val="Times New Roman"/>
        <family val="1"/>
      </rPr>
      <t>201</t>
    </r>
    <r>
      <rPr>
        <sz val="12"/>
        <rFont val="宋体"/>
        <family val="0"/>
      </rPr>
      <t>万元。（二）项目压减</t>
    </r>
    <r>
      <rPr>
        <sz val="12"/>
        <rFont val="Times New Roman"/>
        <family val="1"/>
      </rPr>
      <t xml:space="preserve">   61.5 </t>
    </r>
    <r>
      <rPr>
        <sz val="12"/>
        <rFont val="宋体"/>
        <family val="0"/>
      </rPr>
      <t>万元。其中：</t>
    </r>
    <r>
      <rPr>
        <sz val="12"/>
        <rFont val="Times New Roman"/>
        <family val="1"/>
      </rPr>
      <t>1.</t>
    </r>
    <r>
      <rPr>
        <sz val="12"/>
        <rFont val="宋体"/>
        <family val="0"/>
      </rPr>
      <t>融安县卫生监督所职业病防治监督费</t>
    </r>
    <r>
      <rPr>
        <sz val="12"/>
        <rFont val="Times New Roman"/>
        <family val="1"/>
      </rPr>
      <t>5</t>
    </r>
    <r>
      <rPr>
        <sz val="12"/>
        <rFont val="宋体"/>
        <family val="0"/>
      </rPr>
      <t>万元；</t>
    </r>
    <r>
      <rPr>
        <sz val="12"/>
        <rFont val="Times New Roman"/>
        <family val="1"/>
      </rPr>
      <t>2.</t>
    </r>
    <r>
      <rPr>
        <sz val="12"/>
        <rFont val="宋体"/>
        <family val="0"/>
      </rPr>
      <t>融安县卫生健康局艾滋病防治经费</t>
    </r>
    <r>
      <rPr>
        <sz val="12"/>
        <rFont val="Times New Roman"/>
        <family val="1"/>
      </rPr>
      <t>32.5</t>
    </r>
    <r>
      <rPr>
        <sz val="12"/>
        <rFont val="宋体"/>
        <family val="0"/>
      </rPr>
      <t>万元；</t>
    </r>
    <r>
      <rPr>
        <sz val="12"/>
        <rFont val="Times New Roman"/>
        <family val="1"/>
      </rPr>
      <t>3.</t>
    </r>
    <r>
      <rPr>
        <sz val="12"/>
        <rFont val="宋体"/>
        <family val="0"/>
      </rPr>
      <t>基本公共卫生服务项目绩效考核督导工作经费</t>
    </r>
    <r>
      <rPr>
        <sz val="12"/>
        <rFont val="Times New Roman"/>
        <family val="1"/>
      </rPr>
      <t>3</t>
    </r>
    <r>
      <rPr>
        <sz val="12"/>
        <rFont val="宋体"/>
        <family val="0"/>
      </rPr>
      <t>万元；</t>
    </r>
    <r>
      <rPr>
        <sz val="12"/>
        <rFont val="Times New Roman"/>
        <family val="1"/>
      </rPr>
      <t>4.</t>
    </r>
    <r>
      <rPr>
        <sz val="12"/>
        <rFont val="宋体"/>
        <family val="0"/>
      </rPr>
      <t>融安县卫生健康局请医政执法法律顾问</t>
    </r>
    <r>
      <rPr>
        <sz val="12"/>
        <rFont val="Times New Roman"/>
        <family val="1"/>
      </rPr>
      <t>1</t>
    </r>
    <r>
      <rPr>
        <sz val="12"/>
        <rFont val="宋体"/>
        <family val="0"/>
      </rPr>
      <t>万元；</t>
    </r>
    <r>
      <rPr>
        <sz val="12"/>
        <rFont val="Times New Roman"/>
        <family val="1"/>
      </rPr>
      <t>5.</t>
    </r>
    <r>
      <rPr>
        <sz val="12"/>
        <rFont val="宋体"/>
        <family val="0"/>
      </rPr>
      <t>融安县妇幼保健院</t>
    </r>
    <r>
      <rPr>
        <sz val="12"/>
        <rFont val="Times New Roman"/>
        <family val="1"/>
      </rPr>
      <t>.</t>
    </r>
    <r>
      <rPr>
        <sz val="12"/>
        <rFont val="宋体"/>
        <family val="0"/>
      </rPr>
      <t>降消项目县级配套经费</t>
    </r>
    <r>
      <rPr>
        <sz val="12"/>
        <rFont val="Times New Roman"/>
        <family val="1"/>
      </rPr>
      <t>20</t>
    </r>
    <r>
      <rPr>
        <sz val="12"/>
        <rFont val="宋体"/>
        <family val="0"/>
      </rPr>
      <t>万元。增减相抵最终增加</t>
    </r>
    <r>
      <rPr>
        <sz val="12"/>
        <rFont val="Times New Roman"/>
        <family val="1"/>
      </rPr>
      <t>547</t>
    </r>
    <r>
      <rPr>
        <sz val="12"/>
        <rFont val="宋体"/>
        <family val="0"/>
      </rPr>
      <t>万元。</t>
    </r>
    <r>
      <rPr>
        <sz val="12"/>
        <rFont val="Times New Roman"/>
        <family val="1"/>
      </rPr>
      <t xml:space="preserve">     </t>
    </r>
    <r>
      <rPr>
        <b/>
        <sz val="12"/>
        <rFont val="Times New Roman"/>
        <family val="1"/>
      </rPr>
      <t xml:space="preserve"> </t>
    </r>
    <r>
      <rPr>
        <b/>
        <sz val="12"/>
        <rFont val="宋体"/>
        <family val="0"/>
      </rPr>
      <t>三专款支出净增加</t>
    </r>
    <r>
      <rPr>
        <b/>
        <sz val="12"/>
        <rFont val="Times New Roman"/>
        <family val="1"/>
      </rPr>
      <t>1415</t>
    </r>
    <r>
      <rPr>
        <b/>
        <sz val="12"/>
        <rFont val="宋体"/>
        <family val="0"/>
      </rPr>
      <t>万元</t>
    </r>
    <r>
      <rPr>
        <sz val="12"/>
        <rFont val="宋体"/>
        <family val="0"/>
      </rPr>
      <t>。（一）专款压减</t>
    </r>
    <r>
      <rPr>
        <sz val="12"/>
        <rFont val="Times New Roman"/>
        <family val="1"/>
      </rPr>
      <t xml:space="preserve">  647</t>
    </r>
    <r>
      <rPr>
        <sz val="12"/>
        <rFont val="宋体"/>
        <family val="0"/>
      </rPr>
      <t>万元。其中：</t>
    </r>
    <r>
      <rPr>
        <sz val="12"/>
        <rFont val="Times New Roman"/>
        <family val="1"/>
      </rPr>
      <t>1.</t>
    </r>
    <r>
      <rPr>
        <sz val="12"/>
        <rFont val="宋体"/>
        <family val="0"/>
      </rPr>
      <t>医疗服务与保障能力提升补助资金</t>
    </r>
    <r>
      <rPr>
        <sz val="12"/>
        <rFont val="Times New Roman"/>
        <family val="1"/>
      </rPr>
      <t>256</t>
    </r>
    <r>
      <rPr>
        <sz val="12"/>
        <rFont val="宋体"/>
        <family val="0"/>
      </rPr>
      <t>万元；</t>
    </r>
    <r>
      <rPr>
        <sz val="12"/>
        <rFont val="Times New Roman"/>
        <family val="1"/>
      </rPr>
      <t>2.</t>
    </r>
    <r>
      <rPr>
        <sz val="12"/>
        <rFont val="宋体"/>
        <family val="0"/>
      </rPr>
      <t>公立医院综合改革、医药卫生人才队伍建设、临床重点专科建设补助资金</t>
    </r>
    <r>
      <rPr>
        <sz val="12"/>
        <rFont val="Times New Roman"/>
        <family val="1"/>
      </rPr>
      <t>111</t>
    </r>
    <r>
      <rPr>
        <sz val="12"/>
        <rFont val="宋体"/>
        <family val="0"/>
      </rPr>
      <t>万元；</t>
    </r>
    <r>
      <rPr>
        <sz val="12"/>
        <rFont val="Times New Roman"/>
        <family val="1"/>
      </rPr>
      <t>3..</t>
    </r>
    <r>
      <rPr>
        <sz val="12"/>
        <rFont val="宋体"/>
        <family val="0"/>
      </rPr>
      <t>基本药物制度补助资金</t>
    </r>
    <r>
      <rPr>
        <sz val="12"/>
        <rFont val="Times New Roman"/>
        <family val="1"/>
      </rPr>
      <t>104</t>
    </r>
    <r>
      <rPr>
        <sz val="12"/>
        <rFont val="宋体"/>
        <family val="0"/>
      </rPr>
      <t>万元；</t>
    </r>
    <r>
      <rPr>
        <sz val="12"/>
        <rFont val="Times New Roman"/>
        <family val="1"/>
      </rPr>
      <t>4.</t>
    </r>
    <r>
      <rPr>
        <sz val="12"/>
        <rFont val="宋体"/>
        <family val="0"/>
      </rPr>
      <t>基本公共卫生服务补助</t>
    </r>
    <r>
      <rPr>
        <sz val="12"/>
        <rFont val="Times New Roman"/>
        <family val="1"/>
      </rPr>
      <t>176</t>
    </r>
    <r>
      <rPr>
        <sz val="12"/>
        <rFont val="宋体"/>
        <family val="0"/>
      </rPr>
      <t>万元。</t>
    </r>
    <r>
      <rPr>
        <sz val="12"/>
        <color indexed="10"/>
        <rFont val="Times New Roman"/>
        <family val="1"/>
      </rPr>
      <t xml:space="preserve">  </t>
    </r>
    <r>
      <rPr>
        <sz val="12"/>
        <rFont val="Times New Roman"/>
        <family val="1"/>
      </rPr>
      <t xml:space="preserve"> </t>
    </r>
    <r>
      <rPr>
        <sz val="12"/>
        <rFont val="宋体"/>
        <family val="0"/>
      </rPr>
      <t>（二）专款增加</t>
    </r>
    <r>
      <rPr>
        <sz val="12"/>
        <rFont val="Times New Roman"/>
        <family val="1"/>
      </rPr>
      <t>2062</t>
    </r>
    <r>
      <rPr>
        <sz val="12"/>
        <rFont val="宋体"/>
        <family val="0"/>
      </rPr>
      <t>万元。其中：</t>
    </r>
    <r>
      <rPr>
        <sz val="12"/>
        <rFont val="Times New Roman"/>
        <family val="1"/>
      </rPr>
      <t>1.</t>
    </r>
    <r>
      <rPr>
        <sz val="12"/>
        <rFont val="宋体"/>
        <family val="0"/>
      </rPr>
      <t>村医养老补助</t>
    </r>
    <r>
      <rPr>
        <sz val="12"/>
        <rFont val="Times New Roman"/>
        <family val="1"/>
      </rPr>
      <t>28</t>
    </r>
    <r>
      <rPr>
        <sz val="12"/>
        <rFont val="宋体"/>
        <family val="0"/>
      </rPr>
      <t>万元；</t>
    </r>
    <r>
      <rPr>
        <sz val="12"/>
        <rFont val="Times New Roman"/>
        <family val="1"/>
      </rPr>
      <t xml:space="preserve"> </t>
    </r>
    <r>
      <rPr>
        <sz val="12"/>
        <color indexed="10"/>
        <rFont val="Times New Roman"/>
        <family val="1"/>
      </rPr>
      <t xml:space="preserve"> </t>
    </r>
    <r>
      <rPr>
        <sz val="12"/>
        <rFont val="Times New Roman"/>
        <family val="1"/>
      </rPr>
      <t xml:space="preserve">2. </t>
    </r>
    <r>
      <rPr>
        <sz val="12"/>
        <rFont val="宋体"/>
        <family val="0"/>
      </rPr>
      <t>卫生健康领域县级疾病预防控制中心建设项目经费</t>
    </r>
    <r>
      <rPr>
        <sz val="12"/>
        <rFont val="Times New Roman"/>
        <family val="1"/>
      </rPr>
      <t>119</t>
    </r>
    <r>
      <rPr>
        <sz val="12"/>
        <rFont val="宋体"/>
        <family val="0"/>
      </rPr>
      <t>万元</t>
    </r>
    <r>
      <rPr>
        <sz val="12"/>
        <rFont val="Times New Roman"/>
        <family val="1"/>
      </rPr>
      <t xml:space="preserve"> </t>
    </r>
    <r>
      <rPr>
        <sz val="12"/>
        <rFont val="宋体"/>
        <family val="0"/>
      </rPr>
      <t>；</t>
    </r>
    <r>
      <rPr>
        <sz val="12"/>
        <rFont val="Times New Roman"/>
        <family val="1"/>
      </rPr>
      <t xml:space="preserve">3.  </t>
    </r>
    <r>
      <rPr>
        <sz val="12"/>
        <rFont val="宋体"/>
        <family val="0"/>
      </rPr>
      <t>柳州市实施乡村医生</t>
    </r>
    <r>
      <rPr>
        <sz val="12"/>
        <rFont val="Times New Roman"/>
        <family val="1"/>
      </rPr>
      <t>“</t>
    </r>
    <r>
      <rPr>
        <sz val="12"/>
        <rFont val="宋体"/>
        <family val="0"/>
      </rPr>
      <t>乡聘村用</t>
    </r>
    <r>
      <rPr>
        <sz val="12"/>
        <rFont val="Times New Roman"/>
        <family val="1"/>
      </rPr>
      <t>”</t>
    </r>
    <r>
      <rPr>
        <sz val="12"/>
        <rFont val="宋体"/>
        <family val="0"/>
      </rPr>
      <t>市级补助经费</t>
    </r>
    <r>
      <rPr>
        <sz val="12"/>
        <rFont val="Times New Roman"/>
        <family val="1"/>
      </rPr>
      <t>313</t>
    </r>
    <r>
      <rPr>
        <sz val="12"/>
        <rFont val="宋体"/>
        <family val="0"/>
      </rPr>
      <t>万元；</t>
    </r>
    <r>
      <rPr>
        <sz val="12"/>
        <rFont val="Times New Roman"/>
        <family val="1"/>
      </rPr>
      <t xml:space="preserve">4. </t>
    </r>
    <r>
      <rPr>
        <sz val="12"/>
        <rFont val="宋体"/>
        <family val="0"/>
      </rPr>
      <t>核酸检测能力建设经费</t>
    </r>
    <r>
      <rPr>
        <sz val="12"/>
        <rFont val="Times New Roman"/>
        <family val="1"/>
      </rPr>
      <t xml:space="preserve"> 115</t>
    </r>
    <r>
      <rPr>
        <sz val="12"/>
        <rFont val="宋体"/>
        <family val="0"/>
      </rPr>
      <t>万元；</t>
    </r>
    <r>
      <rPr>
        <sz val="12"/>
        <rFont val="Times New Roman"/>
        <family val="1"/>
      </rPr>
      <t xml:space="preserve">5. </t>
    </r>
    <r>
      <rPr>
        <sz val="12"/>
        <rFont val="宋体"/>
        <family val="0"/>
      </rPr>
      <t>城乡医疗救助补助</t>
    </r>
    <r>
      <rPr>
        <sz val="12"/>
        <rFont val="Times New Roman"/>
        <family val="1"/>
      </rPr>
      <t>765</t>
    </r>
    <r>
      <rPr>
        <sz val="12"/>
        <rFont val="宋体"/>
        <family val="0"/>
      </rPr>
      <t>万元；</t>
    </r>
    <r>
      <rPr>
        <sz val="12"/>
        <rFont val="Times New Roman"/>
        <family val="1"/>
      </rPr>
      <t xml:space="preserve">6. </t>
    </r>
    <r>
      <rPr>
        <sz val="12"/>
        <rFont val="宋体"/>
        <family val="0"/>
      </rPr>
      <t>优抚医疗补助</t>
    </r>
    <r>
      <rPr>
        <sz val="12"/>
        <rFont val="Times New Roman"/>
        <family val="1"/>
      </rPr>
      <t>25</t>
    </r>
    <r>
      <rPr>
        <sz val="12"/>
        <rFont val="宋体"/>
        <family val="0"/>
      </rPr>
      <t>万元</t>
    </r>
    <r>
      <rPr>
        <sz val="12"/>
        <rFont val="Times New Roman"/>
        <family val="1"/>
      </rPr>
      <t xml:space="preserve"> </t>
    </r>
    <r>
      <rPr>
        <sz val="12"/>
        <rFont val="宋体"/>
        <family val="0"/>
      </rPr>
      <t>；</t>
    </r>
    <r>
      <rPr>
        <sz val="12"/>
        <rFont val="Times New Roman"/>
        <family val="1"/>
      </rPr>
      <t>7.</t>
    </r>
    <r>
      <rPr>
        <sz val="12"/>
        <color indexed="10"/>
        <rFont val="Times New Roman"/>
        <family val="1"/>
      </rPr>
      <t xml:space="preserve"> </t>
    </r>
    <r>
      <rPr>
        <sz val="12"/>
        <rFont val="宋体"/>
        <family val="0"/>
      </rPr>
      <t>重大传染病防控补助资金</t>
    </r>
    <r>
      <rPr>
        <sz val="12"/>
        <rFont val="Times New Roman"/>
        <family val="1"/>
      </rPr>
      <t>141</t>
    </r>
    <r>
      <rPr>
        <sz val="12"/>
        <rFont val="宋体"/>
        <family val="0"/>
      </rPr>
      <t>万元</t>
    </r>
    <r>
      <rPr>
        <sz val="12"/>
        <rFont val="Times New Roman"/>
        <family val="1"/>
      </rPr>
      <t xml:space="preserve"> </t>
    </r>
    <r>
      <rPr>
        <sz val="12"/>
        <rFont val="宋体"/>
        <family val="0"/>
      </rPr>
      <t>；</t>
    </r>
    <r>
      <rPr>
        <sz val="12"/>
        <rFont val="Times New Roman"/>
        <family val="1"/>
      </rPr>
      <t>8.</t>
    </r>
    <r>
      <rPr>
        <sz val="12"/>
        <rFont val="宋体"/>
        <family val="0"/>
      </rPr>
      <t>计划生育服务补助</t>
    </r>
    <r>
      <rPr>
        <sz val="12"/>
        <rFont val="Times New Roman"/>
        <family val="1"/>
      </rPr>
      <t>55</t>
    </r>
    <r>
      <rPr>
        <sz val="12"/>
        <rFont val="宋体"/>
        <family val="0"/>
      </rPr>
      <t>万元；</t>
    </r>
    <r>
      <rPr>
        <sz val="12"/>
        <rFont val="Times New Roman"/>
        <family val="1"/>
      </rPr>
      <t>9.</t>
    </r>
    <r>
      <rPr>
        <sz val="12"/>
        <color indexed="10"/>
        <rFont val="Times New Roman"/>
        <family val="1"/>
      </rPr>
      <t xml:space="preserve"> </t>
    </r>
    <r>
      <rPr>
        <sz val="12"/>
        <rFont val="宋体"/>
        <family val="0"/>
      </rPr>
      <t>基本公共卫生服务</t>
    </r>
    <r>
      <rPr>
        <sz val="12"/>
        <rFont val="Times New Roman"/>
        <family val="1"/>
      </rPr>
      <t>75</t>
    </r>
    <r>
      <rPr>
        <sz val="12"/>
        <rFont val="宋体"/>
        <family val="0"/>
      </rPr>
      <t>万元；</t>
    </r>
    <r>
      <rPr>
        <sz val="12"/>
        <rFont val="Times New Roman"/>
        <family val="1"/>
      </rPr>
      <t>10.</t>
    </r>
    <r>
      <rPr>
        <sz val="12"/>
        <rFont val="宋体"/>
        <family val="0"/>
      </rPr>
      <t>基层医疗卫生机构能力建设</t>
    </r>
    <r>
      <rPr>
        <sz val="12"/>
        <rFont val="Times New Roman"/>
        <family val="1"/>
      </rPr>
      <t>426</t>
    </r>
    <r>
      <rPr>
        <sz val="12"/>
        <rFont val="宋体"/>
        <family val="0"/>
      </rPr>
      <t>万元。增减相抵最终增加</t>
    </r>
    <r>
      <rPr>
        <sz val="12"/>
        <rFont val="Times New Roman"/>
        <family val="1"/>
      </rPr>
      <t>1415</t>
    </r>
    <r>
      <rPr>
        <sz val="12"/>
        <rFont val="宋体"/>
        <family val="0"/>
      </rPr>
      <t>万元。</t>
    </r>
    <r>
      <rPr>
        <sz val="12"/>
        <color indexed="10"/>
        <rFont val="Times New Roman"/>
        <family val="1"/>
      </rPr>
      <t xml:space="preserve"> </t>
    </r>
    <r>
      <rPr>
        <sz val="12"/>
        <rFont val="Times New Roman"/>
        <family val="1"/>
      </rPr>
      <t xml:space="preserve"> </t>
    </r>
    <r>
      <rPr>
        <b/>
        <sz val="12"/>
        <rFont val="宋体"/>
        <family val="0"/>
      </rPr>
      <t>四、一般债券安排项目增加</t>
    </r>
    <r>
      <rPr>
        <b/>
        <sz val="12"/>
        <rFont val="Times New Roman"/>
        <family val="1"/>
      </rPr>
      <t xml:space="preserve">  1313  </t>
    </r>
    <r>
      <rPr>
        <b/>
        <sz val="12"/>
        <rFont val="宋体"/>
        <family val="0"/>
      </rPr>
      <t>万元</t>
    </r>
    <r>
      <rPr>
        <b/>
        <sz val="12"/>
        <rFont val="Times New Roman"/>
        <family val="1"/>
      </rPr>
      <t xml:space="preserve"> </t>
    </r>
    <r>
      <rPr>
        <b/>
        <sz val="12"/>
        <rFont val="宋体"/>
        <family val="0"/>
      </rPr>
      <t>。</t>
    </r>
    <r>
      <rPr>
        <b/>
        <sz val="12"/>
        <rFont val="Times New Roman"/>
        <family val="1"/>
      </rPr>
      <t xml:space="preserve">  </t>
    </r>
    <r>
      <rPr>
        <sz val="12"/>
        <rFont val="Times New Roman"/>
        <family val="1"/>
      </rPr>
      <t xml:space="preserve"> </t>
    </r>
    <r>
      <rPr>
        <sz val="12"/>
        <rFont val="宋体"/>
        <family val="0"/>
      </rPr>
      <t>其中：</t>
    </r>
    <r>
      <rPr>
        <sz val="12"/>
        <rFont val="Times New Roman"/>
        <family val="1"/>
      </rPr>
      <t>1.</t>
    </r>
    <r>
      <rPr>
        <sz val="12"/>
        <rFont val="宋体"/>
        <family val="0"/>
      </rPr>
      <t>融安县乡镇饮用水监测项目</t>
    </r>
    <r>
      <rPr>
        <sz val="12"/>
        <rFont val="Times New Roman"/>
        <family val="1"/>
      </rPr>
      <t>200</t>
    </r>
    <r>
      <rPr>
        <sz val="12"/>
        <rFont val="宋体"/>
        <family val="0"/>
      </rPr>
      <t>万元；</t>
    </r>
    <r>
      <rPr>
        <sz val="12"/>
        <rFont val="Times New Roman"/>
        <family val="1"/>
      </rPr>
      <t>2.</t>
    </r>
    <r>
      <rPr>
        <sz val="12"/>
        <rFont val="宋体"/>
        <family val="0"/>
      </rPr>
      <t>融安县大良镇卫生院医技住院综合楼</t>
    </r>
    <r>
      <rPr>
        <sz val="12"/>
        <rFont val="Times New Roman"/>
        <family val="1"/>
      </rPr>
      <t>1000</t>
    </r>
    <r>
      <rPr>
        <sz val="12"/>
        <rFont val="宋体"/>
        <family val="0"/>
      </rPr>
      <t>万元；</t>
    </r>
    <r>
      <rPr>
        <sz val="12"/>
        <rFont val="Times New Roman"/>
        <family val="1"/>
      </rPr>
      <t>3.</t>
    </r>
    <r>
      <rPr>
        <sz val="12"/>
        <rFont val="宋体"/>
        <family val="0"/>
      </rPr>
      <t>融安县疾病预防控制中心业务综合楼</t>
    </r>
    <r>
      <rPr>
        <sz val="12"/>
        <rFont val="Times New Roman"/>
        <family val="1"/>
      </rPr>
      <t>113</t>
    </r>
    <r>
      <rPr>
        <sz val="12"/>
        <rFont val="宋体"/>
        <family val="0"/>
      </rPr>
      <t>万元。</t>
    </r>
  </si>
  <si>
    <r>
      <t xml:space="preserve">211 </t>
    </r>
    <r>
      <rPr>
        <b/>
        <sz val="12"/>
        <rFont val="宋体"/>
        <family val="0"/>
      </rPr>
      <t>节能环保支出</t>
    </r>
  </si>
  <si>
    <r>
      <t xml:space="preserve">        </t>
    </r>
    <r>
      <rPr>
        <b/>
        <sz val="12"/>
        <rFont val="Times New Roman"/>
        <family val="1"/>
      </rPr>
      <t xml:space="preserve"> </t>
    </r>
    <r>
      <rPr>
        <b/>
        <sz val="12"/>
        <rFont val="宋体"/>
        <family val="0"/>
      </rPr>
      <t>一、项目支出增加</t>
    </r>
    <r>
      <rPr>
        <b/>
        <sz val="12"/>
        <rFont val="Times New Roman"/>
        <family val="1"/>
      </rPr>
      <t>24</t>
    </r>
    <r>
      <rPr>
        <b/>
        <sz val="12"/>
        <rFont val="宋体"/>
        <family val="0"/>
      </rPr>
      <t>万元。</t>
    </r>
    <r>
      <rPr>
        <sz val="12"/>
        <rFont val="宋体"/>
        <family val="0"/>
      </rPr>
      <t>从年初预留调剂安排调增</t>
    </r>
    <r>
      <rPr>
        <sz val="12"/>
        <rFont val="Times New Roman"/>
        <family val="1"/>
      </rPr>
      <t>2021</t>
    </r>
    <r>
      <rPr>
        <sz val="12"/>
        <rFont val="宋体"/>
        <family val="0"/>
      </rPr>
      <t>年乡镇清洁乡村宣传及收集、运输、处理及保洁经费</t>
    </r>
    <r>
      <rPr>
        <sz val="12"/>
        <rFont val="Times New Roman"/>
        <family val="1"/>
      </rPr>
      <t>24</t>
    </r>
    <r>
      <rPr>
        <sz val="12"/>
        <rFont val="宋体"/>
        <family val="0"/>
      </rPr>
      <t>万元。</t>
    </r>
    <r>
      <rPr>
        <b/>
        <sz val="12"/>
        <rFont val="宋体"/>
        <family val="0"/>
      </rPr>
      <t>二、专款支出净增加</t>
    </r>
    <r>
      <rPr>
        <b/>
        <sz val="12"/>
        <rFont val="Times New Roman"/>
        <family val="1"/>
      </rPr>
      <t xml:space="preserve">1297 </t>
    </r>
    <r>
      <rPr>
        <b/>
        <sz val="12"/>
        <rFont val="宋体"/>
        <family val="0"/>
      </rPr>
      <t>万元。</t>
    </r>
    <r>
      <rPr>
        <sz val="12"/>
        <rFont val="宋体"/>
        <family val="0"/>
      </rPr>
      <t>（一）专款支出增加</t>
    </r>
    <r>
      <rPr>
        <sz val="12"/>
        <rFont val="Times New Roman"/>
        <family val="1"/>
      </rPr>
      <t>1358</t>
    </r>
    <r>
      <rPr>
        <sz val="12"/>
        <rFont val="宋体"/>
        <family val="0"/>
      </rPr>
      <t>万元。其中：</t>
    </r>
    <r>
      <rPr>
        <sz val="12"/>
        <rFont val="Times New Roman"/>
        <family val="1"/>
      </rPr>
      <t>1</t>
    </r>
    <r>
      <rPr>
        <sz val="12"/>
        <rFont val="宋体"/>
        <family val="0"/>
      </rPr>
      <t>.农作物秸秆禁烧</t>
    </r>
    <r>
      <rPr>
        <sz val="12"/>
        <rFont val="Times New Roman"/>
        <family val="1"/>
      </rPr>
      <t>12</t>
    </r>
    <r>
      <rPr>
        <sz val="12"/>
        <rFont val="宋体"/>
        <family val="0"/>
      </rPr>
      <t>万元；</t>
    </r>
    <r>
      <rPr>
        <sz val="12"/>
        <rFont val="Times New Roman"/>
        <family val="1"/>
      </rPr>
      <t>2.</t>
    </r>
    <r>
      <rPr>
        <sz val="12"/>
        <rFont val="宋体"/>
        <family val="0"/>
      </rPr>
      <t>重点流域水环境综合治理</t>
    </r>
    <r>
      <rPr>
        <sz val="12"/>
        <rFont val="Times New Roman"/>
        <family val="1"/>
      </rPr>
      <t>152</t>
    </r>
    <r>
      <rPr>
        <sz val="12"/>
        <rFont val="宋体"/>
        <family val="0"/>
      </rPr>
      <t>万元；</t>
    </r>
    <r>
      <rPr>
        <sz val="12"/>
        <rFont val="Times New Roman"/>
        <family val="1"/>
      </rPr>
      <t>3.</t>
    </r>
    <r>
      <rPr>
        <sz val="12"/>
        <rFont val="宋体"/>
        <family val="0"/>
      </rPr>
      <t>生活垃圾填埋场新增配套设施项目</t>
    </r>
    <r>
      <rPr>
        <sz val="12"/>
        <rFont val="Times New Roman"/>
        <family val="1"/>
      </rPr>
      <t>714</t>
    </r>
    <r>
      <rPr>
        <sz val="12"/>
        <rFont val="宋体"/>
        <family val="0"/>
      </rPr>
      <t>万元；</t>
    </r>
    <r>
      <rPr>
        <sz val="12"/>
        <rFont val="Times New Roman"/>
        <family val="1"/>
      </rPr>
      <t>4.</t>
    </r>
    <r>
      <rPr>
        <sz val="12"/>
        <rFont val="宋体"/>
        <family val="0"/>
      </rPr>
      <t>护林员补助</t>
    </r>
    <r>
      <rPr>
        <sz val="12"/>
        <rFont val="Times New Roman"/>
        <family val="1"/>
      </rPr>
      <t>480</t>
    </r>
    <r>
      <rPr>
        <sz val="12"/>
        <rFont val="宋体"/>
        <family val="0"/>
      </rPr>
      <t>万元。（二）专款调减</t>
    </r>
    <r>
      <rPr>
        <sz val="12"/>
        <rFont val="Times New Roman"/>
        <family val="1"/>
      </rPr>
      <t xml:space="preserve">  61</t>
    </r>
    <r>
      <rPr>
        <sz val="12"/>
        <rFont val="宋体"/>
        <family val="0"/>
      </rPr>
      <t>万元。其中：</t>
    </r>
    <r>
      <rPr>
        <sz val="12"/>
        <rFont val="Times New Roman"/>
        <family val="1"/>
      </rPr>
      <t>1.</t>
    </r>
    <r>
      <rPr>
        <sz val="12"/>
        <rFont val="宋体"/>
        <family val="0"/>
      </rPr>
      <t>中央财政林业草原生态保护恢复资金</t>
    </r>
    <r>
      <rPr>
        <sz val="12"/>
        <rFont val="Times New Roman"/>
        <family val="1"/>
      </rPr>
      <t>35</t>
    </r>
    <r>
      <rPr>
        <sz val="12"/>
        <rFont val="宋体"/>
        <family val="0"/>
      </rPr>
      <t>万元；</t>
    </r>
    <r>
      <rPr>
        <sz val="12"/>
        <rFont val="Times New Roman"/>
        <family val="1"/>
      </rPr>
      <t>2.</t>
    </r>
    <r>
      <rPr>
        <sz val="12"/>
        <rFont val="宋体"/>
        <family val="0"/>
      </rPr>
      <t>全面停止天然林商业性采伐补助</t>
    </r>
    <r>
      <rPr>
        <sz val="12"/>
        <rFont val="Times New Roman"/>
        <family val="1"/>
      </rPr>
      <t>26</t>
    </r>
    <r>
      <rPr>
        <sz val="12"/>
        <rFont val="宋体"/>
        <family val="0"/>
      </rPr>
      <t>万元。</t>
    </r>
  </si>
  <si>
    <r>
      <t xml:space="preserve">212 </t>
    </r>
    <r>
      <rPr>
        <b/>
        <sz val="12"/>
        <rFont val="宋体"/>
        <family val="0"/>
      </rPr>
      <t>城乡社区支出</t>
    </r>
  </si>
  <si>
    <r>
      <t xml:space="preserve">    </t>
    </r>
    <r>
      <rPr>
        <b/>
        <sz val="12"/>
        <rFont val="宋体"/>
        <family val="0"/>
      </rPr>
      <t xml:space="preserve"> 一、基本支出净增加78万元。</t>
    </r>
    <r>
      <rPr>
        <sz val="12"/>
        <rFont val="宋体"/>
        <family val="0"/>
      </rPr>
      <t xml:space="preserve">（一）从年初预留经费调剂增加基本支出162万元。其中：1.聘请人员工资和社保支出增加55万元；2.在职人员工资增加28万元；3.行政（参公）2021年奖励性补贴23万元；4.2021年事业单位绩效工资总量25万元；5.2021年考核优秀奖励2万元；6.死亡抚恤费29万元。（二）基本支出压减84万元。其中：1.公用经费36万元；2.交通补贴2万元；3.伙食补助17万元；4.压减通讯及物业补贴29万元。   </t>
    </r>
    <r>
      <rPr>
        <b/>
        <sz val="12"/>
        <rFont val="宋体"/>
        <family val="0"/>
      </rPr>
      <t>二、项目支出净增加12819万元。</t>
    </r>
    <r>
      <rPr>
        <sz val="12"/>
        <rFont val="宋体"/>
        <family val="0"/>
      </rPr>
      <t>（一）项目支出增加</t>
    </r>
    <r>
      <rPr>
        <sz val="12"/>
        <color indexed="10"/>
        <rFont val="宋体"/>
        <family val="0"/>
      </rPr>
      <t>13264万</t>
    </r>
    <r>
      <rPr>
        <sz val="12"/>
        <rFont val="宋体"/>
        <family val="0"/>
      </rPr>
      <t>元。其中：1.消化“暂付款”支出4954万元；2.原从政府性基金科目支付市政建设项目调整增列一般公共预算支出6519万元（其中：从盘活上级存量专款安排2388万元，从年初预留经费安排4131万元）；3.从年初预留经费调剂安排城区清扫保洁、城区垃圾中转站费用及路灯照明969万元；4.从年初预留经费调剂安排市政工程822万元。 （二）</t>
    </r>
    <r>
      <rPr>
        <sz val="12"/>
        <color indexed="10"/>
        <rFont val="宋体"/>
        <family val="0"/>
      </rPr>
      <t>项目支出减少445</t>
    </r>
    <r>
      <rPr>
        <sz val="12"/>
        <rFont val="宋体"/>
        <family val="0"/>
      </rPr>
      <t>万元。其中： 1.融安县住房和城乡建设局第一次全国自然灾害综合风险普查房屋建筑和市政设施调查经费273.5万元；2.融安县城市管理行政执法局2020度创建文明城市期间公益短信服务宣传费3万元；3.融安县城市管理行政执法局2021年度原河西农贸市场民事诉讼案件律师代理经费5万元；4.融安县城市管理行政执法局2022年度市容市貌整治宣传经费3万元；5.安县城市管理行政执法局法律顾问经费1万元；6.融安县城市管理行政执法大队2019年至2021年购买服装及标识标志经费29万元；7.融安县住房和城乡建设局融安县城区地下管线普查和综合信息系统建设项目57万元；8.融安县住房和城乡建设局融江大厦评估费6万元；9.融安县住房和城乡建设局桥梁综合评估30万元；10.融安县住房和城乡建设局融安县“十四五”市政基础设施专项方案编制费37万元。</t>
    </r>
    <r>
      <rPr>
        <sz val="12"/>
        <color indexed="10"/>
        <rFont val="宋体"/>
        <family val="0"/>
      </rPr>
      <t>增减相抵最终增加项目支出12819万元</t>
    </r>
    <r>
      <rPr>
        <sz val="12"/>
        <rFont val="宋体"/>
        <family val="0"/>
      </rPr>
      <t xml:space="preserve">。   </t>
    </r>
    <r>
      <rPr>
        <b/>
        <sz val="12"/>
        <rFont val="宋体"/>
        <family val="0"/>
      </rPr>
      <t xml:space="preserve"> 三、专款支出净增加 60 万元。</t>
    </r>
    <r>
      <rPr>
        <sz val="12"/>
        <rFont val="宋体"/>
        <family val="0"/>
      </rPr>
      <t xml:space="preserve">1.农村基础设施建设项目增加118万元；2.广西乡村风貌提升任务奖励资金支出减少58万元。增减相抵，专款支出最终增加60万元。  </t>
    </r>
    <r>
      <rPr>
        <b/>
        <sz val="12"/>
        <rFont val="宋体"/>
        <family val="0"/>
      </rPr>
      <t xml:space="preserve"> 三、一般债券资金项目支出增加1500 万元</t>
    </r>
    <r>
      <rPr>
        <sz val="12"/>
        <rFont val="宋体"/>
        <family val="0"/>
      </rPr>
      <t>。其中：1.融安县基础设施能力提升专项行动项目500万元；2.融安县2022年村容村貌整体提升项目1000万元。</t>
    </r>
  </si>
  <si>
    <r>
      <t xml:space="preserve">213 </t>
    </r>
    <r>
      <rPr>
        <b/>
        <sz val="12"/>
        <rFont val="宋体"/>
        <family val="0"/>
      </rPr>
      <t>农林水支出</t>
    </r>
  </si>
  <si>
    <r>
      <t xml:space="preserve">      </t>
    </r>
    <r>
      <rPr>
        <b/>
        <sz val="12"/>
        <rFont val="Times New Roman"/>
        <family val="1"/>
      </rPr>
      <t xml:space="preserve">   </t>
    </r>
    <r>
      <rPr>
        <b/>
        <sz val="12"/>
        <rFont val="宋体"/>
        <family val="0"/>
      </rPr>
      <t>一、基本支出净增加</t>
    </r>
    <r>
      <rPr>
        <b/>
        <sz val="12"/>
        <rFont val="Times New Roman"/>
        <family val="1"/>
      </rPr>
      <t>383</t>
    </r>
    <r>
      <rPr>
        <b/>
        <sz val="12"/>
        <rFont val="宋体"/>
        <family val="0"/>
      </rPr>
      <t>万元。</t>
    </r>
    <r>
      <rPr>
        <sz val="12"/>
        <rFont val="宋体"/>
        <family val="0"/>
      </rPr>
      <t>（一）从年初预留经费调剂增加基本支出增加</t>
    </r>
    <r>
      <rPr>
        <sz val="12"/>
        <rFont val="Times New Roman"/>
        <family val="1"/>
      </rPr>
      <t xml:space="preserve"> 1202</t>
    </r>
    <r>
      <rPr>
        <sz val="12"/>
        <rFont val="宋体"/>
        <family val="0"/>
      </rPr>
      <t>万元。其中：</t>
    </r>
    <r>
      <rPr>
        <sz val="12"/>
        <rFont val="Times New Roman"/>
        <family val="1"/>
      </rPr>
      <t>1.</t>
    </r>
    <r>
      <rPr>
        <sz val="12"/>
        <rFont val="宋体"/>
        <family val="0"/>
      </rPr>
      <t>聘请人员</t>
    </r>
    <r>
      <rPr>
        <sz val="12"/>
        <rFont val="Times New Roman"/>
        <family val="1"/>
      </rPr>
      <t>2021</t>
    </r>
    <r>
      <rPr>
        <sz val="12"/>
        <rFont val="宋体"/>
        <family val="0"/>
      </rPr>
      <t>工资和社保支出</t>
    </r>
    <r>
      <rPr>
        <sz val="12"/>
        <rFont val="Times New Roman"/>
        <family val="1"/>
      </rPr>
      <t>64</t>
    </r>
    <r>
      <rPr>
        <sz val="12"/>
        <rFont val="宋体"/>
        <family val="0"/>
      </rPr>
      <t>万元；</t>
    </r>
    <r>
      <rPr>
        <sz val="12"/>
        <rFont val="Times New Roman"/>
        <family val="1"/>
      </rPr>
      <t>2.2021</t>
    </r>
    <r>
      <rPr>
        <sz val="12"/>
        <rFont val="宋体"/>
        <family val="0"/>
      </rPr>
      <t>年伙食补助</t>
    </r>
    <r>
      <rPr>
        <sz val="12"/>
        <rFont val="Times New Roman"/>
        <family val="1"/>
      </rPr>
      <t>5</t>
    </r>
    <r>
      <rPr>
        <sz val="12"/>
        <rFont val="宋体"/>
        <family val="0"/>
      </rPr>
      <t>万元；</t>
    </r>
    <r>
      <rPr>
        <sz val="12"/>
        <rFont val="Times New Roman"/>
        <family val="1"/>
      </rPr>
      <t>3.</t>
    </r>
    <r>
      <rPr>
        <sz val="12"/>
        <rFont val="宋体"/>
        <family val="0"/>
      </rPr>
      <t>在职人员工资增加</t>
    </r>
    <r>
      <rPr>
        <sz val="12"/>
        <rFont val="Times New Roman"/>
        <family val="1"/>
      </rPr>
      <t>248</t>
    </r>
    <r>
      <rPr>
        <sz val="12"/>
        <rFont val="宋体"/>
        <family val="0"/>
      </rPr>
      <t>万元；</t>
    </r>
    <r>
      <rPr>
        <sz val="12"/>
        <rFont val="Times New Roman"/>
        <family val="1"/>
      </rPr>
      <t>3.</t>
    </r>
    <r>
      <rPr>
        <sz val="12"/>
        <rFont val="宋体"/>
        <family val="0"/>
      </rPr>
      <t>行政（参公）</t>
    </r>
    <r>
      <rPr>
        <sz val="12"/>
        <rFont val="Times New Roman"/>
        <family val="1"/>
      </rPr>
      <t>2021</t>
    </r>
    <r>
      <rPr>
        <sz val="12"/>
        <rFont val="宋体"/>
        <family val="0"/>
      </rPr>
      <t>年奖励性补贴</t>
    </r>
    <r>
      <rPr>
        <sz val="12"/>
        <rFont val="Times New Roman"/>
        <family val="1"/>
      </rPr>
      <t>205</t>
    </r>
    <r>
      <rPr>
        <sz val="12"/>
        <rFont val="宋体"/>
        <family val="0"/>
      </rPr>
      <t>万元；</t>
    </r>
    <r>
      <rPr>
        <sz val="12"/>
        <rFont val="Times New Roman"/>
        <family val="1"/>
      </rPr>
      <t>4.2021</t>
    </r>
    <r>
      <rPr>
        <sz val="12"/>
        <rFont val="宋体"/>
        <family val="0"/>
      </rPr>
      <t>年事业单位绩效工资总量</t>
    </r>
    <r>
      <rPr>
        <sz val="12"/>
        <rFont val="Times New Roman"/>
        <family val="1"/>
      </rPr>
      <t>465</t>
    </r>
    <r>
      <rPr>
        <sz val="12"/>
        <rFont val="宋体"/>
        <family val="0"/>
      </rPr>
      <t>万元；</t>
    </r>
    <r>
      <rPr>
        <sz val="12"/>
        <rFont val="Times New Roman"/>
        <family val="1"/>
      </rPr>
      <t>5.2021</t>
    </r>
    <r>
      <rPr>
        <sz val="12"/>
        <rFont val="宋体"/>
        <family val="0"/>
      </rPr>
      <t>年考核优秀奖励</t>
    </r>
    <r>
      <rPr>
        <sz val="12"/>
        <rFont val="Times New Roman"/>
        <family val="1"/>
      </rPr>
      <t>7</t>
    </r>
    <r>
      <rPr>
        <sz val="12"/>
        <rFont val="宋体"/>
        <family val="0"/>
      </rPr>
      <t>万元；</t>
    </r>
    <r>
      <rPr>
        <sz val="12"/>
        <rFont val="Times New Roman"/>
        <family val="1"/>
      </rPr>
      <t>6.</t>
    </r>
    <r>
      <rPr>
        <sz val="12"/>
        <rFont val="宋体"/>
        <family val="0"/>
      </rPr>
      <t>死亡抚恤费</t>
    </r>
    <r>
      <rPr>
        <sz val="12"/>
        <rFont val="Times New Roman"/>
        <family val="1"/>
      </rPr>
      <t>208</t>
    </r>
    <r>
      <rPr>
        <sz val="12"/>
        <rFont val="宋体"/>
        <family val="0"/>
      </rPr>
      <t>万元。（二）基本支出压减</t>
    </r>
    <r>
      <rPr>
        <sz val="12"/>
        <rFont val="Times New Roman"/>
        <family val="1"/>
      </rPr>
      <t>819</t>
    </r>
    <r>
      <rPr>
        <sz val="12"/>
        <rFont val="宋体"/>
        <family val="0"/>
      </rPr>
      <t>万元。其中：</t>
    </r>
    <r>
      <rPr>
        <sz val="12"/>
        <rFont val="Times New Roman"/>
        <family val="1"/>
      </rPr>
      <t>1.</t>
    </r>
    <r>
      <rPr>
        <sz val="12"/>
        <rFont val="宋体"/>
        <family val="0"/>
      </rPr>
      <t>公用经费</t>
    </r>
    <r>
      <rPr>
        <sz val="12"/>
        <rFont val="Times New Roman"/>
        <family val="1"/>
      </rPr>
      <t>257</t>
    </r>
    <r>
      <rPr>
        <sz val="12"/>
        <rFont val="宋体"/>
        <family val="0"/>
      </rPr>
      <t>万元；</t>
    </r>
    <r>
      <rPr>
        <sz val="12"/>
        <rFont val="Times New Roman"/>
        <family val="1"/>
      </rPr>
      <t>2.</t>
    </r>
    <r>
      <rPr>
        <sz val="12"/>
        <rFont val="宋体"/>
        <family val="0"/>
      </rPr>
      <t>聘用人员社保</t>
    </r>
    <r>
      <rPr>
        <sz val="12"/>
        <rFont val="Times New Roman"/>
        <family val="1"/>
      </rPr>
      <t>151</t>
    </r>
    <r>
      <rPr>
        <sz val="12"/>
        <rFont val="宋体"/>
        <family val="0"/>
      </rPr>
      <t>万元；</t>
    </r>
    <r>
      <rPr>
        <sz val="12"/>
        <rFont val="Times New Roman"/>
        <family val="1"/>
      </rPr>
      <t>3.</t>
    </r>
    <r>
      <rPr>
        <sz val="12"/>
        <rFont val="宋体"/>
        <family val="0"/>
      </rPr>
      <t>交通补贴</t>
    </r>
    <r>
      <rPr>
        <sz val="12"/>
        <rFont val="Times New Roman"/>
        <family val="1"/>
      </rPr>
      <t>17</t>
    </r>
    <r>
      <rPr>
        <sz val="12"/>
        <rFont val="宋体"/>
        <family val="0"/>
      </rPr>
      <t>万元；</t>
    </r>
    <r>
      <rPr>
        <sz val="12"/>
        <rFont val="Times New Roman"/>
        <family val="1"/>
      </rPr>
      <t>4.</t>
    </r>
    <r>
      <rPr>
        <sz val="12"/>
        <rFont val="宋体"/>
        <family val="0"/>
      </rPr>
      <t>伙食补助</t>
    </r>
    <r>
      <rPr>
        <sz val="12"/>
        <rFont val="Times New Roman"/>
        <family val="1"/>
      </rPr>
      <t>137</t>
    </r>
    <r>
      <rPr>
        <sz val="12"/>
        <rFont val="宋体"/>
        <family val="0"/>
      </rPr>
      <t>万元；</t>
    </r>
    <r>
      <rPr>
        <sz val="12"/>
        <rFont val="Times New Roman"/>
        <family val="1"/>
      </rPr>
      <t>5.</t>
    </r>
    <r>
      <rPr>
        <sz val="12"/>
        <rFont val="宋体"/>
        <family val="0"/>
      </rPr>
      <t>压减通讯及物业补贴</t>
    </r>
    <r>
      <rPr>
        <sz val="12"/>
        <rFont val="Times New Roman"/>
        <family val="1"/>
      </rPr>
      <t>257</t>
    </r>
    <r>
      <rPr>
        <sz val="12"/>
        <rFont val="宋体"/>
        <family val="0"/>
      </rPr>
      <t>万元基本支出增减相抵最终增加。</t>
    </r>
    <r>
      <rPr>
        <sz val="12"/>
        <rFont val="Times New Roman"/>
        <family val="1"/>
      </rPr>
      <t xml:space="preserve">     </t>
    </r>
    <r>
      <rPr>
        <b/>
        <sz val="12"/>
        <rFont val="Times New Roman"/>
        <family val="1"/>
      </rPr>
      <t xml:space="preserve"> </t>
    </r>
    <r>
      <rPr>
        <b/>
        <sz val="12"/>
        <rFont val="宋体"/>
        <family val="0"/>
      </rPr>
      <t>二、项目支出净减少</t>
    </r>
    <r>
      <rPr>
        <b/>
        <sz val="12"/>
        <rFont val="Times New Roman"/>
        <family val="1"/>
      </rPr>
      <t>1299</t>
    </r>
    <r>
      <rPr>
        <b/>
        <sz val="12"/>
        <rFont val="宋体"/>
        <family val="0"/>
      </rPr>
      <t>万元。</t>
    </r>
    <r>
      <rPr>
        <sz val="12"/>
        <rFont val="宋体"/>
        <family val="0"/>
      </rPr>
      <t>（一）从年初预留经费调剂安排增加项目支出</t>
    </r>
    <r>
      <rPr>
        <sz val="12"/>
        <rFont val="Times New Roman"/>
        <family val="1"/>
      </rPr>
      <t>1484</t>
    </r>
    <r>
      <rPr>
        <sz val="12"/>
        <rFont val="宋体"/>
        <family val="0"/>
      </rPr>
      <t>万元。其中：</t>
    </r>
    <r>
      <rPr>
        <sz val="12"/>
        <rFont val="Times New Roman"/>
        <family val="1"/>
      </rPr>
      <t>1.</t>
    </r>
    <r>
      <rPr>
        <sz val="12"/>
        <rFont val="宋体"/>
        <family val="0"/>
      </rPr>
      <t>长安镇农业农村综合服务中心</t>
    </r>
    <r>
      <rPr>
        <sz val="12"/>
        <rFont val="Times New Roman"/>
        <family val="1"/>
      </rPr>
      <t>2021</t>
    </r>
    <r>
      <rPr>
        <sz val="12"/>
        <rFont val="宋体"/>
        <family val="0"/>
      </rPr>
      <t>年装修经费</t>
    </r>
    <r>
      <rPr>
        <sz val="12"/>
        <rFont val="Times New Roman"/>
        <family val="1"/>
      </rPr>
      <t>5</t>
    </r>
    <r>
      <rPr>
        <sz val="12"/>
        <rFont val="宋体"/>
        <family val="0"/>
      </rPr>
      <t>万元；</t>
    </r>
    <r>
      <rPr>
        <sz val="12"/>
        <rFont val="Times New Roman"/>
        <family val="1"/>
      </rPr>
      <t>2.</t>
    </r>
    <r>
      <rPr>
        <sz val="12"/>
        <rFont val="宋体"/>
        <family val="0"/>
      </rPr>
      <t>创建融安县融安金桔国家现代农业产业园前期工作经费</t>
    </r>
    <r>
      <rPr>
        <sz val="12"/>
        <rFont val="Times New Roman"/>
        <family val="1"/>
      </rPr>
      <t>30</t>
    </r>
    <r>
      <rPr>
        <sz val="12"/>
        <rFont val="宋体"/>
        <family val="0"/>
      </rPr>
      <t>万元；</t>
    </r>
    <r>
      <rPr>
        <sz val="12"/>
        <rFont val="Times New Roman"/>
        <family val="1"/>
      </rPr>
      <t>3.</t>
    </r>
    <r>
      <rPr>
        <sz val="12"/>
        <rFont val="宋体"/>
        <family val="0"/>
      </rPr>
      <t>融安县现代农业产业园规划编制</t>
    </r>
    <r>
      <rPr>
        <sz val="12"/>
        <rFont val="Times New Roman"/>
        <family val="1"/>
      </rPr>
      <t>30</t>
    </r>
    <r>
      <rPr>
        <sz val="12"/>
        <rFont val="宋体"/>
        <family val="0"/>
      </rPr>
      <t>万元；</t>
    </r>
    <r>
      <rPr>
        <sz val="12"/>
        <rFont val="Times New Roman"/>
        <family val="1"/>
      </rPr>
      <t>4.2021</t>
    </r>
    <r>
      <rPr>
        <sz val="12"/>
        <rFont val="宋体"/>
        <family val="0"/>
      </rPr>
      <t>年糖料蔗新扩种补贴资金</t>
    </r>
    <r>
      <rPr>
        <sz val="12"/>
        <rFont val="Times New Roman"/>
        <family val="1"/>
      </rPr>
      <t>71</t>
    </r>
    <r>
      <rPr>
        <sz val="12"/>
        <rFont val="宋体"/>
        <family val="0"/>
      </rPr>
      <t>万元；</t>
    </r>
    <r>
      <rPr>
        <sz val="12"/>
        <rFont val="Times New Roman"/>
        <family val="1"/>
      </rPr>
      <t>5.</t>
    </r>
    <r>
      <rPr>
        <sz val="12"/>
        <rFont val="宋体"/>
        <family val="0"/>
      </rPr>
      <t>融江东岸景观环境提升工程款</t>
    </r>
    <r>
      <rPr>
        <sz val="12"/>
        <rFont val="Times New Roman"/>
        <family val="1"/>
      </rPr>
      <t>584</t>
    </r>
    <r>
      <rPr>
        <sz val="12"/>
        <rFont val="宋体"/>
        <family val="0"/>
      </rPr>
      <t>万元；</t>
    </r>
    <r>
      <rPr>
        <sz val="12"/>
        <rFont val="Times New Roman"/>
        <family val="1"/>
      </rPr>
      <t>6.</t>
    </r>
    <r>
      <rPr>
        <sz val="12"/>
        <rFont val="宋体"/>
        <family val="0"/>
      </rPr>
      <t>2021年长安镇乡村振兴及扶贫工作经费</t>
    </r>
    <r>
      <rPr>
        <sz val="12"/>
        <rFont val="Times New Roman"/>
        <family val="1"/>
      </rPr>
      <t>15</t>
    </r>
    <r>
      <rPr>
        <sz val="12"/>
        <rFont val="宋体"/>
        <family val="0"/>
      </rPr>
      <t>万元；</t>
    </r>
    <r>
      <rPr>
        <sz val="12"/>
        <rFont val="Times New Roman"/>
        <family val="1"/>
      </rPr>
      <t>7.</t>
    </r>
    <r>
      <rPr>
        <sz val="12"/>
        <rFont val="宋体"/>
        <family val="0"/>
      </rPr>
      <t>泗顶镇</t>
    </r>
    <r>
      <rPr>
        <sz val="12"/>
        <rFont val="Times New Roman"/>
        <family val="1"/>
      </rPr>
      <t>2021</t>
    </r>
    <r>
      <rPr>
        <sz val="12"/>
        <rFont val="宋体"/>
        <family val="0"/>
      </rPr>
      <t>年村委（社区）办公经费</t>
    </r>
    <r>
      <rPr>
        <sz val="12"/>
        <rFont val="Times New Roman"/>
        <family val="1"/>
      </rPr>
      <t>30</t>
    </r>
    <r>
      <rPr>
        <sz val="12"/>
        <rFont val="宋体"/>
        <family val="0"/>
      </rPr>
      <t>万元；</t>
    </r>
    <r>
      <rPr>
        <sz val="12"/>
        <rFont val="Times New Roman"/>
        <family val="1"/>
      </rPr>
      <t>8.</t>
    </r>
    <r>
      <rPr>
        <sz val="12"/>
        <rFont val="宋体"/>
        <family val="0"/>
      </rPr>
      <t>桥板乡</t>
    </r>
    <r>
      <rPr>
        <sz val="12"/>
        <rFont val="Times New Roman"/>
        <family val="1"/>
      </rPr>
      <t>2021</t>
    </r>
    <r>
      <rPr>
        <sz val="12"/>
        <rFont val="宋体"/>
        <family val="0"/>
      </rPr>
      <t>年村委（社区）办公经费</t>
    </r>
    <r>
      <rPr>
        <sz val="12"/>
        <rFont val="Times New Roman"/>
        <family val="1"/>
      </rPr>
      <t>15</t>
    </r>
    <r>
      <rPr>
        <sz val="12"/>
        <rFont val="宋体"/>
        <family val="0"/>
      </rPr>
      <t>万元；</t>
    </r>
    <r>
      <rPr>
        <sz val="12"/>
        <rFont val="Times New Roman"/>
        <family val="1"/>
      </rPr>
      <t>9.</t>
    </r>
    <r>
      <rPr>
        <sz val="12"/>
        <rFont val="宋体"/>
        <family val="0"/>
      </rPr>
      <t>以前年度拖欠农田水利工程款</t>
    </r>
    <r>
      <rPr>
        <sz val="12"/>
        <rFont val="Times New Roman"/>
        <family val="1"/>
      </rPr>
      <t>500</t>
    </r>
    <r>
      <rPr>
        <sz val="12"/>
        <rFont val="宋体"/>
        <family val="0"/>
      </rPr>
      <t>万元；</t>
    </r>
    <r>
      <rPr>
        <sz val="12"/>
        <rFont val="Times New Roman"/>
        <family val="1"/>
      </rPr>
      <t>10.</t>
    </r>
    <r>
      <rPr>
        <sz val="12"/>
        <rFont val="宋体"/>
        <family val="0"/>
      </rPr>
      <t>潭头水厂建设相关费用</t>
    </r>
    <r>
      <rPr>
        <sz val="12"/>
        <rFont val="Times New Roman"/>
        <family val="1"/>
      </rPr>
      <t>204.5</t>
    </r>
    <r>
      <rPr>
        <sz val="12"/>
        <rFont val="宋体"/>
        <family val="0"/>
      </rPr>
      <t>万元。（二）科目</t>
    </r>
    <r>
      <rPr>
        <sz val="12"/>
        <rFont val="Times New Roman"/>
        <family val="1"/>
      </rPr>
      <t xml:space="preserve"> </t>
    </r>
    <r>
      <rPr>
        <sz val="12"/>
        <rFont val="宋体"/>
        <family val="0"/>
      </rPr>
      <t>调剂调减</t>
    </r>
    <r>
      <rPr>
        <sz val="12"/>
        <rFont val="Times New Roman"/>
        <family val="1"/>
      </rPr>
      <t>1087</t>
    </r>
    <r>
      <rPr>
        <sz val="12"/>
        <rFont val="宋体"/>
        <family val="0"/>
      </rPr>
      <t>万元。其中：</t>
    </r>
    <r>
      <rPr>
        <sz val="12"/>
        <rFont val="Times New Roman"/>
        <family val="1"/>
      </rPr>
      <t>1.</t>
    </r>
    <r>
      <rPr>
        <sz val="12"/>
        <rFont val="宋体"/>
        <family val="0"/>
      </rPr>
      <t>将桂惠贷财政贴息调剂到金融科目支出</t>
    </r>
    <r>
      <rPr>
        <sz val="12"/>
        <rFont val="Times New Roman"/>
        <family val="1"/>
      </rPr>
      <t>686</t>
    </r>
    <r>
      <rPr>
        <sz val="12"/>
        <rFont val="宋体"/>
        <family val="0"/>
      </rPr>
      <t>万元</t>
    </r>
    <r>
      <rPr>
        <sz val="12"/>
        <rFont val="Times New Roman"/>
        <family val="1"/>
      </rPr>
      <t xml:space="preserve"> </t>
    </r>
    <r>
      <rPr>
        <sz val="12"/>
        <rFont val="宋体"/>
        <family val="0"/>
      </rPr>
      <t>；</t>
    </r>
    <r>
      <rPr>
        <sz val="12"/>
        <rFont val="Times New Roman"/>
        <family val="1"/>
      </rPr>
      <t>2.</t>
    </r>
    <r>
      <rPr>
        <sz val="12"/>
        <rFont val="宋体"/>
        <family val="0"/>
      </rPr>
      <t>科目调剂到一般公共服务类党组织服务群众专项经费及党员活动经费</t>
    </r>
    <r>
      <rPr>
        <sz val="12"/>
        <rFont val="Times New Roman"/>
        <family val="1"/>
      </rPr>
      <t>401</t>
    </r>
    <r>
      <rPr>
        <sz val="12"/>
        <rFont val="宋体"/>
        <family val="0"/>
      </rPr>
      <t>万元</t>
    </r>
    <r>
      <rPr>
        <sz val="12"/>
        <rFont val="Times New Roman"/>
        <family val="1"/>
      </rPr>
      <t xml:space="preserve">  </t>
    </r>
    <r>
      <rPr>
        <sz val="12"/>
        <rFont val="宋体"/>
        <family val="0"/>
      </rPr>
      <t>（三）项目压减</t>
    </r>
    <r>
      <rPr>
        <sz val="12"/>
        <rFont val="Times New Roman"/>
        <family val="1"/>
      </rPr>
      <t>1696</t>
    </r>
    <r>
      <rPr>
        <sz val="12"/>
        <rFont val="宋体"/>
        <family val="0"/>
      </rPr>
      <t>万元。其中：</t>
    </r>
    <r>
      <rPr>
        <sz val="12"/>
        <rFont val="Times New Roman"/>
        <family val="1"/>
      </rPr>
      <t>1.</t>
    </r>
    <r>
      <rPr>
        <sz val="12"/>
        <rFont val="宋体"/>
        <family val="0"/>
      </rPr>
      <t>融安县农村土地承包经营权确权颁证登记工作经费</t>
    </r>
    <r>
      <rPr>
        <sz val="12"/>
        <rFont val="Times New Roman"/>
        <family val="1"/>
      </rPr>
      <t>61</t>
    </r>
    <r>
      <rPr>
        <sz val="12"/>
        <rFont val="宋体"/>
        <family val="0"/>
      </rPr>
      <t>万元；</t>
    </r>
    <r>
      <rPr>
        <sz val="12"/>
        <rFont val="Times New Roman"/>
        <family val="1"/>
      </rPr>
      <t>2.</t>
    </r>
    <r>
      <rPr>
        <sz val="12"/>
        <rFont val="宋体"/>
        <family val="0"/>
      </rPr>
      <t>融安县耕地地力保护补贴项目县级配套工作经费</t>
    </r>
    <r>
      <rPr>
        <sz val="12"/>
        <rFont val="Times New Roman"/>
        <family val="1"/>
      </rPr>
      <t>12</t>
    </r>
    <r>
      <rPr>
        <sz val="12"/>
        <rFont val="宋体"/>
        <family val="0"/>
      </rPr>
      <t>万元；</t>
    </r>
    <r>
      <rPr>
        <sz val="12"/>
        <rFont val="Times New Roman"/>
        <family val="1"/>
      </rPr>
      <t>3.</t>
    </r>
    <r>
      <rPr>
        <sz val="12"/>
        <rFont val="宋体"/>
        <family val="0"/>
      </rPr>
      <t>融安县</t>
    </r>
    <r>
      <rPr>
        <sz val="12"/>
        <rFont val="Times New Roman"/>
        <family val="1"/>
      </rPr>
      <t>2016</t>
    </r>
    <r>
      <rPr>
        <sz val="12"/>
        <rFont val="宋体"/>
        <family val="0"/>
      </rPr>
      <t>年石漠化综合治理工程尾款</t>
    </r>
    <r>
      <rPr>
        <sz val="12"/>
        <rFont val="Times New Roman"/>
        <family val="1"/>
      </rPr>
      <t>46</t>
    </r>
    <r>
      <rPr>
        <sz val="12"/>
        <rFont val="宋体"/>
        <family val="0"/>
      </rPr>
      <t>万元；</t>
    </r>
    <r>
      <rPr>
        <sz val="12"/>
        <rFont val="Times New Roman"/>
        <family val="1"/>
      </rPr>
      <t>4.</t>
    </r>
    <r>
      <rPr>
        <sz val="12"/>
        <rFont val="宋体"/>
        <family val="0"/>
      </rPr>
      <t>林长制办公用品、宣传、学习、培训等费用</t>
    </r>
    <r>
      <rPr>
        <sz val="12"/>
        <rFont val="Times New Roman"/>
        <family val="1"/>
      </rPr>
      <t>12</t>
    </r>
    <r>
      <rPr>
        <sz val="12"/>
        <rFont val="宋体"/>
        <family val="0"/>
      </rPr>
      <t>万元；</t>
    </r>
    <r>
      <rPr>
        <sz val="12"/>
        <rFont val="Times New Roman"/>
        <family val="1"/>
      </rPr>
      <t>5.</t>
    </r>
    <r>
      <rPr>
        <sz val="12"/>
        <rFont val="宋体"/>
        <family val="0"/>
      </rPr>
      <t>融安县河流江河湖库管理经费</t>
    </r>
    <r>
      <rPr>
        <sz val="12"/>
        <rFont val="Times New Roman"/>
        <family val="1"/>
      </rPr>
      <t>72</t>
    </r>
    <r>
      <rPr>
        <sz val="12"/>
        <rFont val="宋体"/>
        <family val="0"/>
      </rPr>
      <t>万元；</t>
    </r>
    <r>
      <rPr>
        <sz val="12"/>
        <rFont val="Times New Roman"/>
        <family val="1"/>
      </rPr>
      <t>6.</t>
    </r>
    <r>
      <rPr>
        <sz val="12"/>
        <rFont val="宋体"/>
        <family val="0"/>
      </rPr>
      <t>石门水库大坝应急抢险工程</t>
    </r>
    <r>
      <rPr>
        <sz val="12"/>
        <rFont val="Times New Roman"/>
        <family val="1"/>
      </rPr>
      <t>349</t>
    </r>
    <r>
      <rPr>
        <sz val="12"/>
        <rFont val="宋体"/>
        <family val="0"/>
      </rPr>
      <t>万元；</t>
    </r>
    <r>
      <rPr>
        <sz val="12"/>
        <rFont val="Times New Roman"/>
        <family val="1"/>
      </rPr>
      <t>7.</t>
    </r>
    <r>
      <rPr>
        <sz val="12"/>
        <rFont val="宋体"/>
        <family val="0"/>
      </rPr>
      <t>融安县水土保持监督管理站项目技术审查费</t>
    </r>
    <r>
      <rPr>
        <sz val="12"/>
        <rFont val="Times New Roman"/>
        <family val="1"/>
      </rPr>
      <t>20</t>
    </r>
    <r>
      <rPr>
        <sz val="12"/>
        <rFont val="宋体"/>
        <family val="0"/>
      </rPr>
      <t>万元；</t>
    </r>
    <r>
      <rPr>
        <sz val="12"/>
        <rFont val="Times New Roman"/>
        <family val="1"/>
      </rPr>
      <t>8.</t>
    </r>
    <r>
      <rPr>
        <sz val="12"/>
        <rFont val="宋体"/>
        <family val="0"/>
      </rPr>
      <t>融安县易地搬迁安置小区物业管理费</t>
    </r>
    <r>
      <rPr>
        <sz val="12"/>
        <rFont val="Times New Roman"/>
        <family val="1"/>
      </rPr>
      <t>100</t>
    </r>
    <r>
      <rPr>
        <sz val="12"/>
        <rFont val="宋体"/>
        <family val="0"/>
      </rPr>
      <t>万元；</t>
    </r>
    <r>
      <rPr>
        <sz val="12"/>
        <rFont val="Times New Roman"/>
        <family val="1"/>
      </rPr>
      <t>9.</t>
    </r>
    <r>
      <rPr>
        <sz val="12"/>
        <rFont val="宋体"/>
        <family val="0"/>
      </rPr>
      <t>驻村第一书记帮扶经费</t>
    </r>
    <r>
      <rPr>
        <sz val="12"/>
        <rFont val="Times New Roman"/>
        <family val="1"/>
      </rPr>
      <t>244</t>
    </r>
    <r>
      <rPr>
        <sz val="12"/>
        <rFont val="宋体"/>
        <family val="0"/>
      </rPr>
      <t>万元；</t>
    </r>
    <r>
      <rPr>
        <sz val="12"/>
        <rFont val="Times New Roman"/>
        <family val="1"/>
      </rPr>
      <t>10.</t>
    </r>
    <r>
      <rPr>
        <sz val="12"/>
        <rFont val="宋体"/>
        <family val="0"/>
      </rPr>
      <t>一事一议项目经费</t>
    </r>
    <r>
      <rPr>
        <sz val="12"/>
        <rFont val="Times New Roman"/>
        <family val="1"/>
      </rPr>
      <t>780</t>
    </r>
    <r>
      <rPr>
        <sz val="12"/>
        <rFont val="宋体"/>
        <family val="0"/>
      </rPr>
      <t>万元。</t>
    </r>
    <r>
      <rPr>
        <sz val="12"/>
        <rFont val="Times New Roman"/>
        <family val="1"/>
      </rPr>
      <t xml:space="preserve">    </t>
    </r>
    <r>
      <rPr>
        <b/>
        <sz val="12"/>
        <rFont val="宋体"/>
        <family val="0"/>
      </rPr>
      <t>三、专款支出</t>
    </r>
    <r>
      <rPr>
        <b/>
        <sz val="12"/>
        <rFont val="Times New Roman"/>
        <family val="1"/>
      </rPr>
      <t xml:space="preserve"> </t>
    </r>
    <r>
      <rPr>
        <b/>
        <sz val="12"/>
        <rFont val="宋体"/>
        <family val="0"/>
      </rPr>
      <t>净增加</t>
    </r>
    <r>
      <rPr>
        <b/>
        <sz val="12"/>
        <rFont val="Times New Roman"/>
        <family val="1"/>
      </rPr>
      <t>680</t>
    </r>
    <r>
      <rPr>
        <b/>
        <sz val="12"/>
        <rFont val="宋体"/>
        <family val="0"/>
      </rPr>
      <t>万元。</t>
    </r>
    <r>
      <rPr>
        <sz val="12"/>
        <rFont val="Times New Roman"/>
        <family val="1"/>
      </rPr>
      <t xml:space="preserve">   </t>
    </r>
    <r>
      <rPr>
        <sz val="12"/>
        <rFont val="宋体"/>
        <family val="0"/>
      </rPr>
      <t>（一）专款支出增加</t>
    </r>
    <r>
      <rPr>
        <sz val="12"/>
        <rFont val="Times New Roman"/>
        <family val="1"/>
      </rPr>
      <t xml:space="preserve">12426  </t>
    </r>
    <r>
      <rPr>
        <sz val="12"/>
        <rFont val="宋体"/>
        <family val="0"/>
      </rPr>
      <t>万元。其中：</t>
    </r>
    <r>
      <rPr>
        <sz val="12"/>
        <rFont val="Times New Roman"/>
        <family val="1"/>
      </rPr>
      <t>1.</t>
    </r>
    <r>
      <rPr>
        <sz val="12"/>
        <rFont val="宋体"/>
        <family val="0"/>
      </rPr>
      <t>乡村振兴补助资金</t>
    </r>
    <r>
      <rPr>
        <sz val="12"/>
        <rFont val="Times New Roman"/>
        <family val="1"/>
      </rPr>
      <t>9072</t>
    </r>
    <r>
      <rPr>
        <sz val="12"/>
        <rFont val="宋体"/>
        <family val="0"/>
      </rPr>
      <t>万元；</t>
    </r>
    <r>
      <rPr>
        <sz val="12"/>
        <rFont val="Times New Roman"/>
        <family val="1"/>
      </rPr>
      <t>2.</t>
    </r>
    <r>
      <rPr>
        <sz val="12"/>
        <rFont val="宋体"/>
        <family val="0"/>
      </rPr>
      <t>广东帮扶广西财政协作资金</t>
    </r>
    <r>
      <rPr>
        <sz val="12"/>
        <rFont val="Times New Roman"/>
        <family val="1"/>
      </rPr>
      <t>1093</t>
    </r>
    <r>
      <rPr>
        <sz val="12"/>
        <rFont val="宋体"/>
        <family val="0"/>
      </rPr>
      <t>万元；</t>
    </r>
    <r>
      <rPr>
        <sz val="12"/>
        <rFont val="Times New Roman"/>
        <family val="1"/>
      </rPr>
      <t xml:space="preserve">3.  </t>
    </r>
    <r>
      <rPr>
        <sz val="12"/>
        <rFont val="宋体"/>
        <family val="0"/>
      </rPr>
      <t>农机购置补贴</t>
    </r>
    <r>
      <rPr>
        <sz val="12"/>
        <rFont val="Times New Roman"/>
        <family val="1"/>
      </rPr>
      <t>9</t>
    </r>
    <r>
      <rPr>
        <sz val="12"/>
        <rFont val="宋体"/>
        <family val="0"/>
      </rPr>
      <t>万元；</t>
    </r>
    <r>
      <rPr>
        <sz val="12"/>
        <rFont val="Times New Roman"/>
        <family val="1"/>
      </rPr>
      <t xml:space="preserve"> </t>
    </r>
    <r>
      <rPr>
        <sz val="12"/>
        <rFont val="宋体"/>
        <family val="0"/>
      </rPr>
      <t>4.</t>
    </r>
    <r>
      <rPr>
        <sz val="12"/>
        <rFont val="Times New Roman"/>
        <family val="1"/>
      </rPr>
      <t>2021</t>
    </r>
    <r>
      <rPr>
        <sz val="12"/>
        <rFont val="宋体"/>
        <family val="0"/>
      </rPr>
      <t>年乡村振兴补助资金（国家地标保护产品融安脆蜜金桔农业科技园）</t>
    </r>
    <r>
      <rPr>
        <sz val="12"/>
        <rFont val="Times New Roman"/>
        <family val="1"/>
      </rPr>
      <t>360</t>
    </r>
    <r>
      <rPr>
        <sz val="12"/>
        <rFont val="宋体"/>
        <family val="0"/>
      </rPr>
      <t>万元；</t>
    </r>
    <r>
      <rPr>
        <sz val="12"/>
        <rFont val="Times New Roman"/>
        <family val="1"/>
      </rPr>
      <t xml:space="preserve">5. </t>
    </r>
    <r>
      <rPr>
        <sz val="12"/>
        <rFont val="宋体"/>
        <family val="0"/>
      </rPr>
      <t>中央农业生产发展资金（农产品冷藏建设）</t>
    </r>
    <r>
      <rPr>
        <sz val="12"/>
        <rFont val="Times New Roman"/>
        <family val="1"/>
      </rPr>
      <t>94</t>
    </r>
    <r>
      <rPr>
        <sz val="12"/>
        <rFont val="宋体"/>
        <family val="0"/>
      </rPr>
      <t>万元；</t>
    </r>
    <r>
      <rPr>
        <sz val="12"/>
        <rFont val="Times New Roman"/>
        <family val="1"/>
      </rPr>
      <t xml:space="preserve">6. </t>
    </r>
    <r>
      <rPr>
        <sz val="12"/>
        <rFont val="宋体"/>
        <family val="0"/>
      </rPr>
      <t>中央农业生产发展资金（融安金桔地理标志农产品保护工程项目）</t>
    </r>
    <r>
      <rPr>
        <sz val="12"/>
        <rFont val="Times New Roman"/>
        <family val="1"/>
      </rPr>
      <t>157</t>
    </r>
    <r>
      <rPr>
        <sz val="12"/>
        <rFont val="宋体"/>
        <family val="0"/>
      </rPr>
      <t>万元；</t>
    </r>
    <r>
      <rPr>
        <sz val="12"/>
        <rFont val="Times New Roman"/>
        <family val="1"/>
      </rPr>
      <t xml:space="preserve">7. </t>
    </r>
    <r>
      <rPr>
        <sz val="12"/>
        <rFont val="宋体"/>
        <family val="0"/>
      </rPr>
      <t>中型石门灌区节水工程</t>
    </r>
    <r>
      <rPr>
        <sz val="12"/>
        <rFont val="Times New Roman"/>
        <family val="1"/>
      </rPr>
      <t xml:space="preserve"> 71</t>
    </r>
    <r>
      <rPr>
        <sz val="12"/>
        <rFont val="宋体"/>
        <family val="0"/>
      </rPr>
      <t>万元；</t>
    </r>
    <r>
      <rPr>
        <sz val="12"/>
        <rFont val="Times New Roman"/>
        <family val="1"/>
      </rPr>
      <t xml:space="preserve">8.  </t>
    </r>
    <r>
      <rPr>
        <sz val="12"/>
        <rFont val="宋体"/>
        <family val="0"/>
      </rPr>
      <t>中型灌区节水改造</t>
    </r>
    <r>
      <rPr>
        <sz val="12"/>
        <rFont val="Times New Roman"/>
        <family val="1"/>
      </rPr>
      <t>110</t>
    </r>
    <r>
      <rPr>
        <sz val="12"/>
        <rFont val="宋体"/>
        <family val="0"/>
      </rPr>
      <t>万元；</t>
    </r>
    <r>
      <rPr>
        <sz val="12"/>
        <rFont val="Times New Roman"/>
        <family val="1"/>
      </rPr>
      <t xml:space="preserve">9. </t>
    </r>
    <r>
      <rPr>
        <sz val="12"/>
        <rFont val="宋体"/>
        <family val="0"/>
      </rPr>
      <t>自治区财政水利项目建设资金</t>
    </r>
    <r>
      <rPr>
        <sz val="12"/>
        <rFont val="Times New Roman"/>
        <family val="1"/>
      </rPr>
      <t>260</t>
    </r>
    <r>
      <rPr>
        <sz val="12"/>
        <rFont val="宋体"/>
        <family val="0"/>
      </rPr>
      <t>万元；</t>
    </r>
    <r>
      <rPr>
        <sz val="12"/>
        <rFont val="Times New Roman"/>
        <family val="1"/>
      </rPr>
      <t>10.</t>
    </r>
    <r>
      <rPr>
        <sz val="12"/>
        <rFont val="宋体"/>
        <family val="0"/>
      </rPr>
      <t>林业发展资金支出</t>
    </r>
    <r>
      <rPr>
        <sz val="12"/>
        <rFont val="Times New Roman"/>
        <family val="1"/>
      </rPr>
      <t>900</t>
    </r>
    <r>
      <rPr>
        <sz val="12"/>
        <rFont val="宋体"/>
        <family val="0"/>
      </rPr>
      <t>万元；</t>
    </r>
    <r>
      <rPr>
        <sz val="12"/>
        <rFont val="Times New Roman"/>
        <family val="1"/>
      </rPr>
      <t>11.</t>
    </r>
    <r>
      <rPr>
        <sz val="12"/>
        <rFont val="宋体"/>
        <family val="0"/>
      </rPr>
      <t>基本农田资金</t>
    </r>
    <r>
      <rPr>
        <sz val="12"/>
        <rFont val="Times New Roman"/>
        <family val="1"/>
      </rPr>
      <t>300</t>
    </r>
    <r>
      <rPr>
        <sz val="12"/>
        <rFont val="宋体"/>
        <family val="0"/>
      </rPr>
      <t>万元。（二）专款压减</t>
    </r>
    <r>
      <rPr>
        <sz val="12"/>
        <rFont val="Times New Roman"/>
        <family val="1"/>
      </rPr>
      <t>11746</t>
    </r>
    <r>
      <rPr>
        <sz val="12"/>
        <rFont val="宋体"/>
        <family val="0"/>
      </rPr>
      <t>万元。其中：</t>
    </r>
    <r>
      <rPr>
        <sz val="12"/>
        <rFont val="Times New Roman"/>
        <family val="1"/>
      </rPr>
      <t>1.</t>
    </r>
    <r>
      <rPr>
        <sz val="12"/>
        <rFont val="宋体"/>
        <family val="0"/>
      </rPr>
      <t>农业技术推广与服务</t>
    </r>
    <r>
      <rPr>
        <sz val="12"/>
        <rFont val="Times New Roman"/>
        <family val="1"/>
      </rPr>
      <t>25</t>
    </r>
    <r>
      <rPr>
        <sz val="12"/>
        <rFont val="宋体"/>
        <family val="0"/>
      </rPr>
      <t>万元；</t>
    </r>
    <r>
      <rPr>
        <sz val="12"/>
        <rFont val="Times New Roman"/>
        <family val="1"/>
      </rPr>
      <t>2.</t>
    </r>
    <r>
      <rPr>
        <sz val="12"/>
        <rFont val="宋体"/>
        <family val="0"/>
      </rPr>
      <t>农作物病虫害绿色防控创新示范</t>
    </r>
    <r>
      <rPr>
        <sz val="12"/>
        <rFont val="Times New Roman"/>
        <family val="1"/>
      </rPr>
      <t>120</t>
    </r>
    <r>
      <rPr>
        <sz val="12"/>
        <rFont val="宋体"/>
        <family val="0"/>
      </rPr>
      <t>万元；</t>
    </r>
    <r>
      <rPr>
        <sz val="12"/>
        <rFont val="Times New Roman"/>
        <family val="1"/>
      </rPr>
      <t>3.</t>
    </r>
    <r>
      <rPr>
        <sz val="12"/>
        <rFont val="宋体"/>
        <family val="0"/>
      </rPr>
      <t>动物疫病防控</t>
    </r>
    <r>
      <rPr>
        <sz val="12"/>
        <rFont val="Times New Roman"/>
        <family val="1"/>
      </rPr>
      <t>23</t>
    </r>
    <r>
      <rPr>
        <sz val="12"/>
        <rFont val="宋体"/>
        <family val="0"/>
      </rPr>
      <t>万元；</t>
    </r>
    <r>
      <rPr>
        <sz val="12"/>
        <rFont val="Times New Roman"/>
        <family val="1"/>
      </rPr>
      <t>4.</t>
    </r>
    <r>
      <rPr>
        <sz val="12"/>
        <rFont val="宋体"/>
        <family val="0"/>
      </rPr>
      <t>农产品质量安全监管与体系建设</t>
    </r>
    <r>
      <rPr>
        <sz val="12"/>
        <rFont val="Times New Roman"/>
        <family val="1"/>
      </rPr>
      <t>28</t>
    </r>
    <r>
      <rPr>
        <sz val="12"/>
        <rFont val="宋体"/>
        <family val="0"/>
      </rPr>
      <t>万元；</t>
    </r>
    <r>
      <rPr>
        <sz val="12"/>
        <rFont val="Times New Roman"/>
        <family val="1"/>
      </rPr>
      <t>5.</t>
    </r>
    <r>
      <rPr>
        <sz val="12"/>
        <rFont val="宋体"/>
        <family val="0"/>
      </rPr>
      <t>广西种粮大户（家庭农场）奖励</t>
    </r>
    <r>
      <rPr>
        <sz val="12"/>
        <rFont val="Times New Roman"/>
        <family val="1"/>
      </rPr>
      <t>5</t>
    </r>
    <r>
      <rPr>
        <sz val="12"/>
        <rFont val="宋体"/>
        <family val="0"/>
      </rPr>
      <t>万元；</t>
    </r>
    <r>
      <rPr>
        <sz val="12"/>
        <rFont val="Times New Roman"/>
        <family val="1"/>
      </rPr>
      <t>6.</t>
    </r>
    <r>
      <rPr>
        <sz val="12"/>
        <rFont val="宋体"/>
        <family val="0"/>
      </rPr>
      <t>新型经营主体扶持</t>
    </r>
    <r>
      <rPr>
        <sz val="12"/>
        <rFont val="Times New Roman"/>
        <family val="1"/>
      </rPr>
      <t>13</t>
    </r>
    <r>
      <rPr>
        <sz val="12"/>
        <rFont val="宋体"/>
        <family val="0"/>
      </rPr>
      <t>万元；</t>
    </r>
    <r>
      <rPr>
        <sz val="12"/>
        <rFont val="Times New Roman"/>
        <family val="1"/>
      </rPr>
      <t>7.</t>
    </r>
    <r>
      <rPr>
        <sz val="12"/>
        <rFont val="宋体"/>
        <family val="0"/>
      </rPr>
      <t>农村能源建设补助</t>
    </r>
    <r>
      <rPr>
        <sz val="12"/>
        <rFont val="Times New Roman"/>
        <family val="1"/>
      </rPr>
      <t>8</t>
    </r>
    <r>
      <rPr>
        <sz val="12"/>
        <rFont val="宋体"/>
        <family val="0"/>
      </rPr>
      <t>万元；</t>
    </r>
    <r>
      <rPr>
        <sz val="12"/>
        <rFont val="Times New Roman"/>
        <family val="1"/>
      </rPr>
      <t>8.</t>
    </r>
    <r>
      <rPr>
        <sz val="12"/>
        <rFont val="宋体"/>
        <family val="0"/>
      </rPr>
      <t>农田建设</t>
    </r>
    <r>
      <rPr>
        <sz val="12"/>
        <rFont val="Times New Roman"/>
        <family val="1"/>
      </rPr>
      <t>524</t>
    </r>
    <r>
      <rPr>
        <sz val="12"/>
        <rFont val="宋体"/>
        <family val="0"/>
      </rPr>
      <t>万元；</t>
    </r>
    <r>
      <rPr>
        <sz val="12"/>
        <rFont val="Times New Roman"/>
        <family val="1"/>
      </rPr>
      <t>9.</t>
    </r>
    <r>
      <rPr>
        <sz val="12"/>
        <rFont val="宋体"/>
        <family val="0"/>
      </rPr>
      <t>中央耕地地力保护补贴资金</t>
    </r>
    <r>
      <rPr>
        <sz val="12"/>
        <rFont val="Times New Roman"/>
        <family val="1"/>
      </rPr>
      <t>1861</t>
    </r>
    <r>
      <rPr>
        <sz val="12"/>
        <rFont val="宋体"/>
        <family val="0"/>
      </rPr>
      <t>万元；</t>
    </r>
    <r>
      <rPr>
        <sz val="12"/>
        <rFont val="Times New Roman"/>
        <family val="1"/>
      </rPr>
      <t>10..</t>
    </r>
    <r>
      <rPr>
        <sz val="12"/>
        <rFont val="宋体"/>
        <family val="0"/>
      </rPr>
      <t>糖料蔗良种良法技术推广补助</t>
    </r>
    <r>
      <rPr>
        <sz val="12"/>
        <rFont val="Times New Roman"/>
        <family val="1"/>
      </rPr>
      <t>203</t>
    </r>
    <r>
      <rPr>
        <sz val="12"/>
        <rFont val="宋体"/>
        <family val="0"/>
      </rPr>
      <t>万元；</t>
    </r>
    <r>
      <rPr>
        <sz val="12"/>
        <rFont val="Times New Roman"/>
        <family val="1"/>
      </rPr>
      <t>11.</t>
    </r>
    <r>
      <rPr>
        <sz val="12"/>
        <rFont val="宋体"/>
        <family val="0"/>
      </rPr>
      <t>糖料蔗生产全程机械化作业补贴</t>
    </r>
    <r>
      <rPr>
        <sz val="12"/>
        <rFont val="Times New Roman"/>
        <family val="1"/>
      </rPr>
      <t>51</t>
    </r>
    <r>
      <rPr>
        <sz val="12"/>
        <rFont val="宋体"/>
        <family val="0"/>
      </rPr>
      <t>万元；</t>
    </r>
    <r>
      <rPr>
        <sz val="12"/>
        <rFont val="Times New Roman"/>
        <family val="1"/>
      </rPr>
      <t>12.</t>
    </r>
    <r>
      <rPr>
        <sz val="12"/>
        <rFont val="宋体"/>
        <family val="0"/>
      </rPr>
      <t>中央财政林业改革发展资金</t>
    </r>
    <r>
      <rPr>
        <sz val="12"/>
        <rFont val="Times New Roman"/>
        <family val="1"/>
      </rPr>
      <t>1890</t>
    </r>
    <r>
      <rPr>
        <sz val="12"/>
        <rFont val="宋体"/>
        <family val="0"/>
      </rPr>
      <t>万元；</t>
    </r>
    <r>
      <rPr>
        <sz val="12"/>
        <rFont val="Times New Roman"/>
        <family val="1"/>
      </rPr>
      <t>13.</t>
    </r>
    <r>
      <rPr>
        <sz val="12"/>
        <rFont val="宋体"/>
        <family val="0"/>
      </rPr>
      <t>大中型水库移民后期扶持资金</t>
    </r>
    <r>
      <rPr>
        <sz val="12"/>
        <rFont val="Times New Roman"/>
        <family val="1"/>
      </rPr>
      <t>450</t>
    </r>
    <r>
      <rPr>
        <sz val="12"/>
        <rFont val="宋体"/>
        <family val="0"/>
      </rPr>
      <t>万元；</t>
    </r>
    <r>
      <rPr>
        <sz val="12"/>
        <rFont val="Times New Roman"/>
        <family val="1"/>
      </rPr>
      <t>14.</t>
    </r>
    <r>
      <rPr>
        <sz val="12"/>
        <rFont val="宋体"/>
        <family val="0"/>
      </rPr>
      <t>水利发展资金支出</t>
    </r>
    <r>
      <rPr>
        <sz val="12"/>
        <rFont val="Times New Roman"/>
        <family val="1"/>
      </rPr>
      <t>2453</t>
    </r>
    <r>
      <rPr>
        <sz val="12"/>
        <rFont val="宋体"/>
        <family val="0"/>
      </rPr>
      <t>万元；</t>
    </r>
    <r>
      <rPr>
        <sz val="12"/>
        <rFont val="Times New Roman"/>
        <family val="1"/>
      </rPr>
      <t>15.</t>
    </r>
    <r>
      <rPr>
        <sz val="12"/>
        <rFont val="宋体"/>
        <family val="0"/>
      </rPr>
      <t>农村综合改革转移支付</t>
    </r>
    <r>
      <rPr>
        <sz val="12"/>
        <rFont val="Times New Roman"/>
        <family val="1"/>
      </rPr>
      <t>2374</t>
    </r>
    <r>
      <rPr>
        <sz val="12"/>
        <rFont val="宋体"/>
        <family val="0"/>
      </rPr>
      <t>万元；</t>
    </r>
    <r>
      <rPr>
        <sz val="12"/>
        <rFont val="Times New Roman"/>
        <family val="1"/>
      </rPr>
      <t>16.</t>
    </r>
    <r>
      <rPr>
        <sz val="12"/>
        <rFont val="宋体"/>
        <family val="0"/>
      </rPr>
      <t>农业保险保费补贴</t>
    </r>
    <r>
      <rPr>
        <sz val="12"/>
        <rFont val="Times New Roman"/>
        <family val="1"/>
      </rPr>
      <t>560</t>
    </r>
    <r>
      <rPr>
        <sz val="12"/>
        <rFont val="宋体"/>
        <family val="0"/>
      </rPr>
      <t>万元；</t>
    </r>
    <r>
      <rPr>
        <sz val="12"/>
        <rFont val="Times New Roman"/>
        <family val="1"/>
      </rPr>
      <t>17.</t>
    </r>
    <r>
      <rPr>
        <sz val="12"/>
        <rFont val="宋体"/>
        <family val="0"/>
      </rPr>
      <t>支持农村厕所革命整村推进资金</t>
    </r>
    <r>
      <rPr>
        <sz val="12"/>
        <rFont val="Times New Roman"/>
        <family val="1"/>
      </rPr>
      <t>133</t>
    </r>
    <r>
      <rPr>
        <sz val="12"/>
        <rFont val="宋体"/>
        <family val="0"/>
      </rPr>
      <t>万元；</t>
    </r>
    <r>
      <rPr>
        <sz val="12"/>
        <rFont val="Times New Roman"/>
        <family val="1"/>
      </rPr>
      <t>18.</t>
    </r>
    <r>
      <rPr>
        <sz val="12"/>
        <rFont val="宋体"/>
        <family val="0"/>
      </rPr>
      <t>农业资源及生态保护补助资金</t>
    </r>
    <r>
      <rPr>
        <sz val="12"/>
        <rFont val="Times New Roman"/>
        <family val="1"/>
      </rPr>
      <t>116</t>
    </r>
    <r>
      <rPr>
        <sz val="12"/>
        <rFont val="宋体"/>
        <family val="0"/>
      </rPr>
      <t>万元；</t>
    </r>
    <r>
      <rPr>
        <sz val="12"/>
        <rFont val="Times New Roman"/>
        <family val="1"/>
      </rPr>
      <t>19.</t>
    </r>
    <r>
      <rPr>
        <sz val="12"/>
        <rFont val="宋体"/>
        <family val="0"/>
      </rPr>
      <t>革命老区补助资金</t>
    </r>
    <r>
      <rPr>
        <sz val="12"/>
        <rFont val="Times New Roman"/>
        <family val="1"/>
      </rPr>
      <t>338</t>
    </r>
    <r>
      <rPr>
        <sz val="12"/>
        <rFont val="宋体"/>
        <family val="0"/>
      </rPr>
      <t>万元；</t>
    </r>
    <r>
      <rPr>
        <sz val="12"/>
        <rFont val="Times New Roman"/>
        <family val="1"/>
      </rPr>
      <t>20.</t>
    </r>
    <r>
      <rPr>
        <sz val="12"/>
        <rFont val="宋体"/>
        <family val="0"/>
      </rPr>
      <t>自治区农业专项转移支付资金</t>
    </r>
    <r>
      <rPr>
        <sz val="12"/>
        <rFont val="Times New Roman"/>
        <family val="1"/>
      </rPr>
      <t>251</t>
    </r>
    <r>
      <rPr>
        <sz val="12"/>
        <rFont val="宋体"/>
        <family val="0"/>
      </rPr>
      <t>万元；</t>
    </r>
    <r>
      <rPr>
        <sz val="12"/>
        <rFont val="Times New Roman"/>
        <family val="1"/>
      </rPr>
      <t>21.</t>
    </r>
    <r>
      <rPr>
        <sz val="12"/>
        <rFont val="宋体"/>
        <family val="0"/>
      </rPr>
      <t>中央财政水利发展资金中小河流治理项目经费</t>
    </r>
    <r>
      <rPr>
        <sz val="12"/>
        <rFont val="Times New Roman"/>
        <family val="1"/>
      </rPr>
      <t>315</t>
    </r>
    <r>
      <rPr>
        <sz val="12"/>
        <rFont val="宋体"/>
        <family val="0"/>
      </rPr>
      <t>万元；</t>
    </r>
    <r>
      <rPr>
        <sz val="12"/>
        <rFont val="Times New Roman"/>
        <family val="1"/>
      </rPr>
      <t>22.</t>
    </r>
    <r>
      <rPr>
        <sz val="12"/>
        <rFont val="宋体"/>
        <family val="0"/>
      </rPr>
      <t>广西岩溶地区石漠化综合治理工程</t>
    </r>
    <r>
      <rPr>
        <sz val="12"/>
        <rFont val="Times New Roman"/>
        <family val="1"/>
      </rPr>
      <t>2020</t>
    </r>
    <r>
      <rPr>
        <sz val="12"/>
        <rFont val="宋体"/>
        <family val="0"/>
      </rPr>
      <t>年自治区本级财政专项配套资金</t>
    </r>
    <r>
      <rPr>
        <sz val="12"/>
        <rFont val="Times New Roman"/>
        <family val="1"/>
      </rPr>
      <t>5</t>
    </r>
    <r>
      <rPr>
        <sz val="12"/>
        <rFont val="宋体"/>
        <family val="0"/>
      </rPr>
      <t>万元。</t>
    </r>
    <r>
      <rPr>
        <sz val="12"/>
        <rFont val="Times New Roman"/>
        <family val="1"/>
      </rPr>
      <t xml:space="preserve"> </t>
    </r>
    <r>
      <rPr>
        <sz val="12"/>
        <rFont val="宋体"/>
        <family val="0"/>
      </rPr>
      <t>专款增减相抵最终减少</t>
    </r>
    <r>
      <rPr>
        <sz val="12"/>
        <rFont val="Times New Roman"/>
        <family val="1"/>
      </rPr>
      <t>520</t>
    </r>
    <r>
      <rPr>
        <sz val="12"/>
        <rFont val="宋体"/>
        <family val="0"/>
      </rPr>
      <t>万元。</t>
    </r>
    <r>
      <rPr>
        <b/>
        <sz val="12"/>
        <rFont val="Times New Roman"/>
        <family val="1"/>
      </rPr>
      <t xml:space="preserve">  </t>
    </r>
    <r>
      <rPr>
        <b/>
        <sz val="12"/>
        <rFont val="宋体"/>
        <family val="0"/>
      </rPr>
      <t>四、一般债券项目增加</t>
    </r>
    <r>
      <rPr>
        <b/>
        <sz val="12"/>
        <rFont val="Times New Roman"/>
        <family val="1"/>
      </rPr>
      <t>440</t>
    </r>
    <r>
      <rPr>
        <b/>
        <sz val="12"/>
        <rFont val="宋体"/>
        <family val="0"/>
      </rPr>
      <t>万元</t>
    </r>
    <r>
      <rPr>
        <b/>
        <sz val="12"/>
        <rFont val="Times New Roman"/>
        <family val="1"/>
      </rPr>
      <t xml:space="preserve"> </t>
    </r>
    <r>
      <rPr>
        <b/>
        <sz val="12"/>
        <rFont val="宋体"/>
        <family val="0"/>
      </rPr>
      <t>。</t>
    </r>
    <r>
      <rPr>
        <sz val="12"/>
        <rFont val="宋体"/>
        <family val="0"/>
      </rPr>
      <t>其中：</t>
    </r>
    <r>
      <rPr>
        <sz val="12"/>
        <rFont val="Times New Roman"/>
        <family val="1"/>
      </rPr>
      <t>1.</t>
    </r>
    <r>
      <rPr>
        <sz val="12"/>
        <rFont val="宋体"/>
        <family val="0"/>
      </rPr>
      <t>融安县小型水库安全运行项目</t>
    </r>
    <r>
      <rPr>
        <sz val="12"/>
        <rFont val="Times New Roman"/>
        <family val="1"/>
      </rPr>
      <t>166</t>
    </r>
    <r>
      <rPr>
        <sz val="12"/>
        <rFont val="宋体"/>
        <family val="0"/>
      </rPr>
      <t>万元；</t>
    </r>
    <r>
      <rPr>
        <sz val="12"/>
        <rFont val="Times New Roman"/>
        <family val="1"/>
      </rPr>
      <t>2.</t>
    </r>
    <r>
      <rPr>
        <sz val="12"/>
        <rFont val="宋体"/>
        <family val="0"/>
      </rPr>
      <t>融安县水土保持工程</t>
    </r>
    <r>
      <rPr>
        <sz val="12"/>
        <rFont val="Times New Roman"/>
        <family val="1"/>
      </rPr>
      <t>114</t>
    </r>
    <r>
      <rPr>
        <sz val="12"/>
        <rFont val="宋体"/>
        <family val="0"/>
      </rPr>
      <t>万元；</t>
    </r>
    <r>
      <rPr>
        <sz val="12"/>
        <rFont val="Times New Roman"/>
        <family val="1"/>
      </rPr>
      <t>3.</t>
    </r>
    <r>
      <rPr>
        <sz val="12"/>
        <rFont val="宋体"/>
        <family val="0"/>
      </rPr>
      <t>融安县潭头乡水厂改扩建工程</t>
    </r>
    <r>
      <rPr>
        <sz val="12"/>
        <rFont val="Times New Roman"/>
        <family val="1"/>
      </rPr>
      <t>150</t>
    </r>
    <r>
      <rPr>
        <sz val="12"/>
        <rFont val="宋体"/>
        <family val="0"/>
      </rPr>
      <t>万元；</t>
    </r>
    <r>
      <rPr>
        <sz val="12"/>
        <rFont val="Times New Roman"/>
        <family val="1"/>
      </rPr>
      <t>4.</t>
    </r>
    <r>
      <rPr>
        <sz val="12"/>
        <rFont val="宋体"/>
        <family val="0"/>
      </rPr>
      <t>融安县水利项目</t>
    </r>
    <r>
      <rPr>
        <sz val="12"/>
        <rFont val="Times New Roman"/>
        <family val="1"/>
      </rPr>
      <t>10</t>
    </r>
    <r>
      <rPr>
        <sz val="12"/>
        <rFont val="宋体"/>
        <family val="0"/>
      </rPr>
      <t>万元。</t>
    </r>
  </si>
  <si>
    <r>
      <t xml:space="preserve">214 </t>
    </r>
    <r>
      <rPr>
        <b/>
        <sz val="12"/>
        <rFont val="宋体"/>
        <family val="0"/>
      </rPr>
      <t>交通运输支出</t>
    </r>
  </si>
  <si>
    <r>
      <t xml:space="preserve">       </t>
    </r>
    <r>
      <rPr>
        <b/>
        <sz val="12"/>
        <rFont val="宋体"/>
        <family val="0"/>
      </rPr>
      <t>一、基本支出净压减</t>
    </r>
    <r>
      <rPr>
        <b/>
        <sz val="12"/>
        <rFont val="Times New Roman"/>
        <family val="1"/>
      </rPr>
      <t>6</t>
    </r>
    <r>
      <rPr>
        <b/>
        <sz val="12"/>
        <rFont val="宋体"/>
        <family val="0"/>
      </rPr>
      <t>万元。</t>
    </r>
    <r>
      <rPr>
        <sz val="12"/>
        <rFont val="宋体"/>
        <family val="0"/>
      </rPr>
      <t>（一）从年初预留经费调剂增加基本支出增加</t>
    </r>
    <r>
      <rPr>
        <sz val="12"/>
        <rFont val="Times New Roman"/>
        <family val="1"/>
      </rPr>
      <t xml:space="preserve"> 53</t>
    </r>
    <r>
      <rPr>
        <sz val="12"/>
        <rFont val="宋体"/>
        <family val="0"/>
      </rPr>
      <t>万元。其中：</t>
    </r>
    <r>
      <rPr>
        <sz val="12"/>
        <rFont val="Times New Roman"/>
        <family val="1"/>
      </rPr>
      <t>1.</t>
    </r>
    <r>
      <rPr>
        <sz val="12"/>
        <rFont val="宋体"/>
        <family val="0"/>
      </rPr>
      <t>2021年社保费</t>
    </r>
    <r>
      <rPr>
        <sz val="12"/>
        <rFont val="Times New Roman"/>
        <family val="1"/>
      </rPr>
      <t>1.2</t>
    </r>
    <r>
      <rPr>
        <sz val="12"/>
        <rFont val="宋体"/>
        <family val="0"/>
      </rPr>
      <t>万元；</t>
    </r>
    <r>
      <rPr>
        <sz val="12"/>
        <rFont val="Times New Roman"/>
        <family val="1"/>
      </rPr>
      <t>2.</t>
    </r>
    <r>
      <rPr>
        <sz val="12"/>
        <rFont val="宋体"/>
        <family val="0"/>
      </rPr>
      <t>在职人员工资增加</t>
    </r>
    <r>
      <rPr>
        <sz val="12"/>
        <rFont val="Times New Roman"/>
        <family val="1"/>
      </rPr>
      <t>8.60</t>
    </r>
    <r>
      <rPr>
        <sz val="12"/>
        <rFont val="宋体"/>
        <family val="0"/>
      </rPr>
      <t>万元；</t>
    </r>
    <r>
      <rPr>
        <sz val="12"/>
        <rFont val="Times New Roman"/>
        <family val="1"/>
      </rPr>
      <t>3.</t>
    </r>
    <r>
      <rPr>
        <sz val="12"/>
        <rFont val="宋体"/>
        <family val="0"/>
      </rPr>
      <t>行政（参公）</t>
    </r>
    <r>
      <rPr>
        <sz val="12"/>
        <rFont val="Times New Roman"/>
        <family val="1"/>
      </rPr>
      <t>2021</t>
    </r>
    <r>
      <rPr>
        <sz val="12"/>
        <rFont val="宋体"/>
        <family val="0"/>
      </rPr>
      <t>年奖励性补贴</t>
    </r>
    <r>
      <rPr>
        <sz val="12"/>
        <rFont val="Times New Roman"/>
        <family val="1"/>
      </rPr>
      <t>2.50</t>
    </r>
    <r>
      <rPr>
        <sz val="12"/>
        <rFont val="宋体"/>
        <family val="0"/>
      </rPr>
      <t>万元；</t>
    </r>
    <r>
      <rPr>
        <sz val="12"/>
        <rFont val="Times New Roman"/>
        <family val="1"/>
      </rPr>
      <t>4.2021</t>
    </r>
    <r>
      <rPr>
        <sz val="12"/>
        <rFont val="宋体"/>
        <family val="0"/>
      </rPr>
      <t>年事业单位绩效工资总量</t>
    </r>
    <r>
      <rPr>
        <sz val="12"/>
        <rFont val="Times New Roman"/>
        <family val="1"/>
      </rPr>
      <t>32</t>
    </r>
    <r>
      <rPr>
        <sz val="12"/>
        <rFont val="宋体"/>
        <family val="0"/>
      </rPr>
      <t>万元；</t>
    </r>
    <r>
      <rPr>
        <sz val="12"/>
        <rFont val="Times New Roman"/>
        <family val="1"/>
      </rPr>
      <t>5.2021</t>
    </r>
    <r>
      <rPr>
        <sz val="12"/>
        <rFont val="宋体"/>
        <family val="0"/>
      </rPr>
      <t>年考核优秀奖励</t>
    </r>
    <r>
      <rPr>
        <sz val="12"/>
        <rFont val="Times New Roman"/>
        <family val="1"/>
      </rPr>
      <t>2</t>
    </r>
    <r>
      <rPr>
        <sz val="12"/>
        <rFont val="宋体"/>
        <family val="0"/>
      </rPr>
      <t>万元；</t>
    </r>
    <r>
      <rPr>
        <sz val="12"/>
        <rFont val="Times New Roman"/>
        <family val="1"/>
      </rPr>
      <t>6.</t>
    </r>
    <r>
      <rPr>
        <sz val="12"/>
        <rFont val="宋体"/>
        <family val="0"/>
      </rPr>
      <t>死亡抚恤费</t>
    </r>
    <r>
      <rPr>
        <sz val="12"/>
        <rFont val="Times New Roman"/>
        <family val="1"/>
      </rPr>
      <t>7</t>
    </r>
    <r>
      <rPr>
        <sz val="12"/>
        <rFont val="宋体"/>
        <family val="0"/>
      </rPr>
      <t>万元。（二）基本支出压减</t>
    </r>
    <r>
      <rPr>
        <sz val="12"/>
        <rFont val="Times New Roman"/>
        <family val="1"/>
      </rPr>
      <t>59</t>
    </r>
    <r>
      <rPr>
        <sz val="12"/>
        <rFont val="宋体"/>
        <family val="0"/>
      </rPr>
      <t>万元。其中：</t>
    </r>
    <r>
      <rPr>
        <sz val="12"/>
        <rFont val="Times New Roman"/>
        <family val="1"/>
      </rPr>
      <t>1.</t>
    </r>
    <r>
      <rPr>
        <sz val="12"/>
        <rFont val="宋体"/>
        <family val="0"/>
      </rPr>
      <t>公用经费</t>
    </r>
    <r>
      <rPr>
        <sz val="12"/>
        <rFont val="Times New Roman"/>
        <family val="1"/>
      </rPr>
      <t>25</t>
    </r>
    <r>
      <rPr>
        <sz val="12"/>
        <rFont val="宋体"/>
        <family val="0"/>
      </rPr>
      <t>万元；</t>
    </r>
    <r>
      <rPr>
        <sz val="12"/>
        <rFont val="Times New Roman"/>
        <family val="1"/>
      </rPr>
      <t>2.</t>
    </r>
    <r>
      <rPr>
        <sz val="12"/>
        <rFont val="宋体"/>
        <family val="0"/>
      </rPr>
      <t>聘用人员社保费</t>
    </r>
    <r>
      <rPr>
        <sz val="12"/>
        <rFont val="Times New Roman"/>
        <family val="1"/>
      </rPr>
      <t>3</t>
    </r>
    <r>
      <rPr>
        <sz val="12"/>
        <rFont val="宋体"/>
        <family val="0"/>
      </rPr>
      <t>万元；</t>
    </r>
    <r>
      <rPr>
        <sz val="12"/>
        <rFont val="Times New Roman"/>
        <family val="1"/>
      </rPr>
      <t>3.</t>
    </r>
    <r>
      <rPr>
        <sz val="12"/>
        <rFont val="宋体"/>
        <family val="0"/>
      </rPr>
      <t>交通补贴</t>
    </r>
    <r>
      <rPr>
        <sz val="12"/>
        <rFont val="Times New Roman"/>
        <family val="1"/>
      </rPr>
      <t>1</t>
    </r>
    <r>
      <rPr>
        <sz val="12"/>
        <rFont val="宋体"/>
        <family val="0"/>
      </rPr>
      <t>万元；</t>
    </r>
    <r>
      <rPr>
        <sz val="12"/>
        <rFont val="Times New Roman"/>
        <family val="1"/>
      </rPr>
      <t>4.</t>
    </r>
    <r>
      <rPr>
        <sz val="12"/>
        <rFont val="宋体"/>
        <family val="0"/>
      </rPr>
      <t>伙食补助</t>
    </r>
    <r>
      <rPr>
        <sz val="12"/>
        <rFont val="Times New Roman"/>
        <family val="1"/>
      </rPr>
      <t>14</t>
    </r>
    <r>
      <rPr>
        <sz val="12"/>
        <rFont val="宋体"/>
        <family val="0"/>
      </rPr>
      <t>万元；</t>
    </r>
    <r>
      <rPr>
        <sz val="12"/>
        <rFont val="Times New Roman"/>
        <family val="1"/>
      </rPr>
      <t>5.</t>
    </r>
    <r>
      <rPr>
        <sz val="12"/>
        <rFont val="宋体"/>
        <family val="0"/>
      </rPr>
      <t>压减通讯及物业补贴</t>
    </r>
    <r>
      <rPr>
        <sz val="12"/>
        <rFont val="Times New Roman"/>
        <family val="1"/>
      </rPr>
      <t>16</t>
    </r>
    <r>
      <rPr>
        <sz val="12"/>
        <rFont val="宋体"/>
        <family val="0"/>
      </rPr>
      <t>万元。基本支出增减相抵最终减少</t>
    </r>
    <r>
      <rPr>
        <sz val="12"/>
        <rFont val="Times New Roman"/>
        <family val="1"/>
      </rPr>
      <t>6</t>
    </r>
    <r>
      <rPr>
        <sz val="12"/>
        <rFont val="宋体"/>
        <family val="0"/>
      </rPr>
      <t>万元。</t>
    </r>
    <r>
      <rPr>
        <sz val="12"/>
        <rFont val="Times New Roman"/>
        <family val="1"/>
      </rPr>
      <t xml:space="preserve">     </t>
    </r>
    <r>
      <rPr>
        <b/>
        <sz val="12"/>
        <rFont val="宋体"/>
        <family val="0"/>
      </rPr>
      <t>二、项目支出减少</t>
    </r>
    <r>
      <rPr>
        <b/>
        <sz val="12"/>
        <rFont val="Times New Roman"/>
        <family val="1"/>
      </rPr>
      <t xml:space="preserve"> 17 </t>
    </r>
    <r>
      <rPr>
        <b/>
        <sz val="12"/>
        <rFont val="宋体"/>
        <family val="0"/>
      </rPr>
      <t>万元。</t>
    </r>
    <r>
      <rPr>
        <sz val="12"/>
        <rFont val="宋体"/>
        <family val="0"/>
      </rPr>
      <t>其中：</t>
    </r>
    <r>
      <rPr>
        <sz val="12"/>
        <rFont val="Times New Roman"/>
        <family val="1"/>
      </rPr>
      <t>1.</t>
    </r>
    <r>
      <rPr>
        <sz val="12"/>
        <rFont val="宋体"/>
        <family val="0"/>
      </rPr>
      <t>融安县交通事业发展中心水上安全管理经费</t>
    </r>
    <r>
      <rPr>
        <sz val="12"/>
        <rFont val="Times New Roman"/>
        <family val="1"/>
      </rPr>
      <t>8</t>
    </r>
    <r>
      <rPr>
        <sz val="12"/>
        <rFont val="宋体"/>
        <family val="0"/>
      </rPr>
      <t>万元；</t>
    </r>
    <r>
      <rPr>
        <sz val="12"/>
        <rFont val="Times New Roman"/>
        <family val="1"/>
      </rPr>
      <t>2.</t>
    </r>
    <r>
      <rPr>
        <sz val="12"/>
        <rFont val="宋体"/>
        <family val="0"/>
      </rPr>
      <t>融安县交通运输局铁路护路经费</t>
    </r>
    <r>
      <rPr>
        <sz val="12"/>
        <rFont val="Times New Roman"/>
        <family val="1"/>
      </rPr>
      <t>1</t>
    </r>
    <r>
      <rPr>
        <sz val="12"/>
        <rFont val="宋体"/>
        <family val="0"/>
      </rPr>
      <t>万元；</t>
    </r>
    <r>
      <rPr>
        <sz val="12"/>
        <rFont val="Times New Roman"/>
        <family val="1"/>
      </rPr>
      <t>3.</t>
    </r>
    <r>
      <rPr>
        <sz val="12"/>
        <rFont val="宋体"/>
        <family val="0"/>
      </rPr>
      <t>融安县交通运输综合行政执法大队路政治超专项管理经费</t>
    </r>
    <r>
      <rPr>
        <sz val="12"/>
        <rFont val="Times New Roman"/>
        <family val="1"/>
      </rPr>
      <t>8</t>
    </r>
    <r>
      <rPr>
        <sz val="12"/>
        <rFont val="宋体"/>
        <family val="0"/>
      </rPr>
      <t>万元。</t>
    </r>
    <r>
      <rPr>
        <sz val="12"/>
        <rFont val="Times New Roman"/>
        <family val="1"/>
      </rPr>
      <t xml:space="preserve">     </t>
    </r>
    <r>
      <rPr>
        <b/>
        <sz val="12"/>
        <rFont val="Times New Roman"/>
        <family val="1"/>
      </rPr>
      <t xml:space="preserve">  </t>
    </r>
    <r>
      <rPr>
        <b/>
        <sz val="12"/>
        <rFont val="宋体"/>
        <family val="0"/>
      </rPr>
      <t>三、一般债券项目安排增加</t>
    </r>
    <r>
      <rPr>
        <b/>
        <sz val="12"/>
        <rFont val="Times New Roman"/>
        <family val="1"/>
      </rPr>
      <t>2285</t>
    </r>
    <r>
      <rPr>
        <b/>
        <sz val="12"/>
        <rFont val="宋体"/>
        <family val="0"/>
      </rPr>
      <t>万元。</t>
    </r>
    <r>
      <rPr>
        <sz val="12"/>
        <rFont val="宋体"/>
        <family val="0"/>
      </rPr>
      <t>其中：</t>
    </r>
    <r>
      <rPr>
        <sz val="12"/>
        <rFont val="Times New Roman"/>
        <family val="1"/>
      </rPr>
      <t>1.</t>
    </r>
    <r>
      <rPr>
        <sz val="12"/>
        <rFont val="宋体"/>
        <family val="0"/>
      </rPr>
      <t>省道</t>
    </r>
    <r>
      <rPr>
        <sz val="12"/>
        <rFont val="Times New Roman"/>
        <family val="1"/>
      </rPr>
      <t>S208</t>
    </r>
    <r>
      <rPr>
        <sz val="12"/>
        <rFont val="宋体"/>
        <family val="0"/>
      </rPr>
      <t>融安至永福百寿公路（融安段）</t>
    </r>
    <r>
      <rPr>
        <sz val="12"/>
        <rFont val="Times New Roman"/>
        <family val="1"/>
      </rPr>
      <t>1285</t>
    </r>
    <r>
      <rPr>
        <sz val="12"/>
        <rFont val="宋体"/>
        <family val="0"/>
      </rPr>
      <t>万元；</t>
    </r>
    <r>
      <rPr>
        <sz val="12"/>
        <rFont val="Times New Roman"/>
        <family val="1"/>
      </rPr>
      <t>2.</t>
    </r>
    <r>
      <rPr>
        <sz val="12"/>
        <rFont val="宋体"/>
        <family val="0"/>
      </rPr>
      <t>国道</t>
    </r>
    <r>
      <rPr>
        <sz val="12"/>
        <rFont val="Times New Roman"/>
        <family val="1"/>
      </rPr>
      <t>G357</t>
    </r>
    <r>
      <rPr>
        <sz val="12"/>
        <rFont val="宋体"/>
        <family val="0"/>
      </rPr>
      <t>永福百寿至融安浮石二级公路</t>
    </r>
    <r>
      <rPr>
        <sz val="12"/>
        <rFont val="Times New Roman"/>
        <family val="1"/>
      </rPr>
      <t>1000</t>
    </r>
    <r>
      <rPr>
        <sz val="12"/>
        <rFont val="宋体"/>
        <family val="0"/>
      </rPr>
      <t>万元。</t>
    </r>
  </si>
  <si>
    <r>
      <t xml:space="preserve">215 </t>
    </r>
    <r>
      <rPr>
        <b/>
        <sz val="12"/>
        <rFont val="宋体"/>
        <family val="0"/>
      </rPr>
      <t>资源勘探工业信息等支出</t>
    </r>
  </si>
  <si>
    <r>
      <t xml:space="preserve">       </t>
    </r>
    <r>
      <rPr>
        <b/>
        <sz val="12"/>
        <rFont val="Times New Roman"/>
        <family val="1"/>
      </rPr>
      <t xml:space="preserve"> </t>
    </r>
    <r>
      <rPr>
        <b/>
        <sz val="12"/>
        <rFont val="宋体"/>
        <family val="0"/>
      </rPr>
      <t xml:space="preserve"> 一、基本支出净增加</t>
    </r>
    <r>
      <rPr>
        <b/>
        <sz val="12"/>
        <rFont val="Times New Roman"/>
        <family val="1"/>
      </rPr>
      <t>32</t>
    </r>
    <r>
      <rPr>
        <b/>
        <sz val="12"/>
        <rFont val="宋体"/>
        <family val="0"/>
      </rPr>
      <t>万元。（</t>
    </r>
    <r>
      <rPr>
        <sz val="12"/>
        <rFont val="宋体"/>
        <family val="0"/>
      </rPr>
      <t>一）从年初预留经费调剂增加基本支出 93万元。其中：1.2021年伙食补助</t>
    </r>
    <r>
      <rPr>
        <sz val="12"/>
        <rFont val="Times New Roman"/>
        <family val="1"/>
      </rPr>
      <t>3</t>
    </r>
    <r>
      <rPr>
        <sz val="12"/>
        <rFont val="宋体"/>
        <family val="0"/>
      </rPr>
      <t>万元；2.在职人员工资增资</t>
    </r>
    <r>
      <rPr>
        <sz val="12"/>
        <rFont val="Times New Roman"/>
        <family val="1"/>
      </rPr>
      <t>21</t>
    </r>
    <r>
      <rPr>
        <sz val="12"/>
        <rFont val="宋体"/>
        <family val="0"/>
      </rPr>
      <t>万元；</t>
    </r>
    <r>
      <rPr>
        <sz val="12"/>
        <rFont val="Times New Roman"/>
        <family val="1"/>
      </rPr>
      <t>3.</t>
    </r>
    <r>
      <rPr>
        <sz val="12"/>
        <rFont val="宋体"/>
        <family val="0"/>
      </rPr>
      <t>返乡创业服务工作站划入人员工资</t>
    </r>
    <r>
      <rPr>
        <sz val="12"/>
        <rFont val="Times New Roman"/>
        <family val="1"/>
      </rPr>
      <t>7</t>
    </r>
    <r>
      <rPr>
        <sz val="12"/>
        <rFont val="宋体"/>
        <family val="0"/>
      </rPr>
      <t>万元；</t>
    </r>
    <r>
      <rPr>
        <sz val="12"/>
        <rFont val="Times New Roman"/>
        <family val="1"/>
      </rPr>
      <t>4</t>
    </r>
    <r>
      <rPr>
        <sz val="12"/>
        <rFont val="宋体"/>
        <family val="0"/>
      </rPr>
      <t>.行政（参公）2021年奖励性补贴</t>
    </r>
    <r>
      <rPr>
        <sz val="12"/>
        <rFont val="Times New Roman"/>
        <family val="1"/>
      </rPr>
      <t>14.70</t>
    </r>
    <r>
      <rPr>
        <sz val="12"/>
        <rFont val="宋体"/>
        <family val="0"/>
      </rPr>
      <t>万元；4.2021年事业单位绩效工资总量</t>
    </r>
    <r>
      <rPr>
        <sz val="12"/>
        <rFont val="Times New Roman"/>
        <family val="1"/>
      </rPr>
      <t>11</t>
    </r>
    <r>
      <rPr>
        <sz val="12"/>
        <rFont val="宋体"/>
        <family val="0"/>
      </rPr>
      <t>万元；5.2021年考核优秀奖励</t>
    </r>
    <r>
      <rPr>
        <sz val="12"/>
        <rFont val="Times New Roman"/>
        <family val="1"/>
      </rPr>
      <t>1</t>
    </r>
    <r>
      <rPr>
        <sz val="12"/>
        <rFont val="宋体"/>
        <family val="0"/>
      </rPr>
      <t>万元；6.死亡抚恤费</t>
    </r>
    <r>
      <rPr>
        <sz val="12"/>
        <rFont val="Times New Roman"/>
        <family val="1"/>
      </rPr>
      <t>35</t>
    </r>
    <r>
      <rPr>
        <sz val="12"/>
        <rFont val="宋体"/>
        <family val="0"/>
      </rPr>
      <t>万元。（二）基本支出压减</t>
    </r>
    <r>
      <rPr>
        <sz val="12"/>
        <rFont val="Times New Roman"/>
        <family val="1"/>
      </rPr>
      <t>61</t>
    </r>
    <r>
      <rPr>
        <sz val="12"/>
        <rFont val="宋体"/>
        <family val="0"/>
      </rPr>
      <t>万元。其中：1.公用经费</t>
    </r>
    <r>
      <rPr>
        <sz val="12"/>
        <rFont val="Times New Roman"/>
        <family val="1"/>
      </rPr>
      <t>24</t>
    </r>
    <r>
      <rPr>
        <sz val="12"/>
        <rFont val="宋体"/>
        <family val="0"/>
      </rPr>
      <t>万元；</t>
    </r>
    <r>
      <rPr>
        <sz val="12"/>
        <rFont val="Times New Roman"/>
        <family val="1"/>
      </rPr>
      <t>2</t>
    </r>
    <r>
      <rPr>
        <sz val="12"/>
        <rFont val="宋体"/>
        <family val="0"/>
      </rPr>
      <t>.交通补贴</t>
    </r>
    <r>
      <rPr>
        <sz val="12"/>
        <rFont val="Times New Roman"/>
        <family val="1"/>
      </rPr>
      <t>2</t>
    </r>
    <r>
      <rPr>
        <sz val="12"/>
        <rFont val="宋体"/>
        <family val="0"/>
      </rPr>
      <t>万元；3.伙食补助</t>
    </r>
    <r>
      <rPr>
        <sz val="12"/>
        <rFont val="Times New Roman"/>
        <family val="1"/>
      </rPr>
      <t>21</t>
    </r>
    <r>
      <rPr>
        <sz val="12"/>
        <rFont val="宋体"/>
        <family val="0"/>
      </rPr>
      <t>万元；4.压减通讯及物业补贴</t>
    </r>
    <r>
      <rPr>
        <sz val="12"/>
        <rFont val="Times New Roman"/>
        <family val="1"/>
      </rPr>
      <t>14</t>
    </r>
    <r>
      <rPr>
        <sz val="12"/>
        <rFont val="宋体"/>
        <family val="0"/>
      </rPr>
      <t>万元。基本支出增减相抵最终增加</t>
    </r>
    <r>
      <rPr>
        <sz val="12"/>
        <rFont val="Times New Roman"/>
        <family val="1"/>
      </rPr>
      <t>31</t>
    </r>
    <r>
      <rPr>
        <sz val="12"/>
        <rFont val="宋体"/>
        <family val="0"/>
      </rPr>
      <t xml:space="preserve">万元。     </t>
    </r>
    <r>
      <rPr>
        <b/>
        <sz val="12"/>
        <rFont val="宋体"/>
        <family val="0"/>
      </rPr>
      <t>二、项目支出净减少</t>
    </r>
    <r>
      <rPr>
        <b/>
        <sz val="12"/>
        <rFont val="Times New Roman"/>
        <family val="1"/>
      </rPr>
      <t>210</t>
    </r>
    <r>
      <rPr>
        <b/>
        <sz val="12"/>
        <rFont val="宋体"/>
        <family val="0"/>
      </rPr>
      <t>万元。</t>
    </r>
    <r>
      <rPr>
        <sz val="12"/>
        <rFont val="宋体"/>
        <family val="0"/>
      </rPr>
      <t>（一）从年初预留经费调剂增加经费</t>
    </r>
    <r>
      <rPr>
        <sz val="12"/>
        <rFont val="Times New Roman"/>
        <family val="1"/>
      </rPr>
      <t>102</t>
    </r>
    <r>
      <rPr>
        <sz val="12"/>
        <rFont val="宋体"/>
        <family val="0"/>
      </rPr>
      <t>万元。其中：1.科工贸</t>
    </r>
    <r>
      <rPr>
        <sz val="12"/>
        <rFont val="Times New Roman"/>
        <family val="1"/>
      </rPr>
      <t>2021</t>
    </r>
    <r>
      <rPr>
        <sz val="12"/>
        <rFont val="宋体"/>
        <family val="0"/>
      </rPr>
      <t>年融安县第二届消费购物节活动经费 87万元；</t>
    </r>
    <r>
      <rPr>
        <sz val="12"/>
        <rFont val="Times New Roman"/>
        <family val="1"/>
      </rPr>
      <t>2.</t>
    </r>
    <r>
      <rPr>
        <sz val="12"/>
        <rFont val="宋体"/>
        <family val="0"/>
      </rPr>
      <t>科工贸</t>
    </r>
    <r>
      <rPr>
        <sz val="12"/>
        <rFont val="Times New Roman"/>
        <family val="1"/>
      </rPr>
      <t>2021</t>
    </r>
    <r>
      <rPr>
        <sz val="12"/>
        <rFont val="宋体"/>
        <family val="0"/>
      </rPr>
      <t>年规上工业企业和限额（规模）以上服务业企业统计劳务补助</t>
    </r>
    <r>
      <rPr>
        <sz val="12"/>
        <rFont val="Times New Roman"/>
        <family val="1"/>
      </rPr>
      <t>15</t>
    </r>
    <r>
      <rPr>
        <sz val="12"/>
        <rFont val="宋体"/>
        <family val="0"/>
      </rPr>
      <t>万元。（二）项目压减</t>
    </r>
    <r>
      <rPr>
        <sz val="12"/>
        <rFont val="Times New Roman"/>
        <family val="1"/>
      </rPr>
      <t xml:space="preserve">  312</t>
    </r>
    <r>
      <rPr>
        <sz val="12"/>
        <rFont val="宋体"/>
        <family val="0"/>
      </rPr>
      <t>万元。其中：</t>
    </r>
    <r>
      <rPr>
        <sz val="12"/>
        <rFont val="Times New Roman"/>
        <family val="1"/>
      </rPr>
      <t>1.</t>
    </r>
    <r>
      <rPr>
        <sz val="12"/>
        <rFont val="宋体"/>
        <family val="0"/>
      </rPr>
      <t>电子商务公共服务中心租赁费、水电费</t>
    </r>
    <r>
      <rPr>
        <sz val="12"/>
        <rFont val="Times New Roman"/>
        <family val="1"/>
      </rPr>
      <t>12</t>
    </r>
    <r>
      <rPr>
        <sz val="12"/>
        <rFont val="宋体"/>
        <family val="0"/>
      </rPr>
      <t>万元；</t>
    </r>
    <r>
      <rPr>
        <sz val="12"/>
        <rFont val="Times New Roman"/>
        <family val="1"/>
      </rPr>
      <t>2.</t>
    </r>
    <r>
      <rPr>
        <sz val="12"/>
        <rFont val="宋体"/>
        <family val="0"/>
      </rPr>
      <t>支持工业、实体经济发展调剂安排</t>
    </r>
    <r>
      <rPr>
        <sz val="12"/>
        <rFont val="Times New Roman"/>
        <family val="1"/>
      </rPr>
      <t>2020</t>
    </r>
    <r>
      <rPr>
        <sz val="12"/>
        <rFont val="宋体"/>
        <family val="0"/>
      </rPr>
      <t>年度作出较大贡献服务业企业奖励</t>
    </r>
    <r>
      <rPr>
        <sz val="12"/>
        <rFont val="Times New Roman"/>
        <family val="1"/>
      </rPr>
      <t>300</t>
    </r>
    <r>
      <rPr>
        <sz val="12"/>
        <rFont val="宋体"/>
        <family val="0"/>
      </rPr>
      <t>万元。</t>
    </r>
    <r>
      <rPr>
        <sz val="12"/>
        <rFont val="Times New Roman"/>
        <family val="1"/>
      </rPr>
      <t xml:space="preserve">  </t>
    </r>
    <r>
      <rPr>
        <b/>
        <sz val="12"/>
        <rFont val="Times New Roman"/>
        <family val="1"/>
      </rPr>
      <t xml:space="preserve">   </t>
    </r>
    <r>
      <rPr>
        <b/>
        <sz val="12"/>
        <rFont val="宋体"/>
        <family val="0"/>
      </rPr>
      <t>三、专款支出压减</t>
    </r>
    <r>
      <rPr>
        <b/>
        <sz val="12"/>
        <rFont val="Times New Roman"/>
        <family val="1"/>
      </rPr>
      <t>180</t>
    </r>
    <r>
      <rPr>
        <b/>
        <sz val="12"/>
        <rFont val="宋体"/>
        <family val="0"/>
      </rPr>
      <t>万元。</t>
    </r>
  </si>
  <si>
    <r>
      <t xml:space="preserve">216 </t>
    </r>
    <r>
      <rPr>
        <b/>
        <sz val="12"/>
        <rFont val="宋体"/>
        <family val="0"/>
      </rPr>
      <t>商业服务业等支出</t>
    </r>
  </si>
  <si>
    <r>
      <t xml:space="preserve">       </t>
    </r>
    <r>
      <rPr>
        <b/>
        <sz val="12"/>
        <rFont val="Times New Roman"/>
        <family val="1"/>
      </rPr>
      <t/>
    </r>
    <r>
      <rPr>
        <b/>
        <sz val="12"/>
        <rFont val="Times New Roman"/>
        <family val="1"/>
      </rPr>
      <t/>
    </r>
    <r>
      <rPr>
        <b/>
        <sz val="12"/>
        <rFont val="Times New Roman"/>
        <family val="1"/>
      </rPr>
      <t/>
    </r>
    <r>
      <rPr>
        <b/>
        <sz val="12"/>
        <rFont val="Times New Roman"/>
        <family val="1"/>
      </rPr>
      <t xml:space="preserve">  </t>
    </r>
    <r>
      <rPr>
        <b/>
        <sz val="12"/>
        <rFont val="宋体"/>
        <family val="0"/>
      </rPr>
      <t>一、基本支出净增加</t>
    </r>
    <r>
      <rPr>
        <b/>
        <sz val="12"/>
        <rFont val="Times New Roman"/>
        <family val="1"/>
      </rPr>
      <t>1万元。（一）从年初预算预留指标调剂调增加9万元。其中：1.行政（参公）单位奖励性补贴4万元；2.在职人员增资5万元。（二）压减基本支出8万元。 其中：1.公用经费3万元；2.交通补贴1万元；3.伙食补助1万元；4.通讯和物业补贴3万元。基本支出增减相抵最终最加1万元。
       二、专款支出增加中央服务业发展电子商务进农村综合示范项目资金837万元。</t>
    </r>
  </si>
  <si>
    <t>217金融支出</t>
  </si>
  <si>
    <r>
      <t xml:space="preserve">   </t>
    </r>
    <r>
      <rPr>
        <b/>
        <sz val="12"/>
        <rFont val="宋体"/>
        <family val="0"/>
      </rPr>
      <t xml:space="preserve"> 一、项目支出增加950万元。</t>
    </r>
    <r>
      <rPr>
        <sz val="12"/>
        <rFont val="宋体"/>
        <family val="0"/>
      </rPr>
      <t xml:space="preserve">其中：从年初预留科目调剂安排“桂惠贷”县级财政贴息资金265万元、从农林水科目调剂增加“桂惠贷”县级财政贴息资金685万元。
   </t>
    </r>
    <r>
      <rPr>
        <b/>
        <sz val="12"/>
        <rFont val="宋体"/>
        <family val="0"/>
      </rPr>
      <t xml:space="preserve"> 二、专款支出增加762万元，</t>
    </r>
    <r>
      <rPr>
        <sz val="12"/>
        <rFont val="宋体"/>
        <family val="0"/>
      </rPr>
      <t>“桂惠贷”财政贴息自治区资金支出762万元、</t>
    </r>
  </si>
  <si>
    <r>
      <t>220</t>
    </r>
    <r>
      <rPr>
        <b/>
        <sz val="12"/>
        <rFont val="宋体"/>
        <family val="0"/>
      </rPr>
      <t>自然资源海洋气象等支出</t>
    </r>
  </si>
  <si>
    <r>
      <t xml:space="preserve">        </t>
    </r>
    <r>
      <rPr>
        <b/>
        <sz val="12"/>
        <rFont val="Times New Roman"/>
        <family val="1"/>
      </rPr>
      <t xml:space="preserve">    </t>
    </r>
    <r>
      <rPr>
        <b/>
        <sz val="12"/>
        <rFont val="宋体"/>
        <family val="0"/>
      </rPr>
      <t>一、基本支出净增加</t>
    </r>
    <r>
      <rPr>
        <b/>
        <sz val="12"/>
        <rFont val="Times New Roman"/>
        <family val="1"/>
      </rPr>
      <t>37</t>
    </r>
    <r>
      <rPr>
        <b/>
        <sz val="12"/>
        <rFont val="宋体"/>
        <family val="0"/>
      </rPr>
      <t>万元。</t>
    </r>
    <r>
      <rPr>
        <sz val="12"/>
        <rFont val="宋体"/>
        <family val="0"/>
      </rPr>
      <t>（一）从年初预算预留经费指标调剂调增加</t>
    </r>
    <r>
      <rPr>
        <sz val="12"/>
        <rFont val="Times New Roman"/>
        <family val="1"/>
      </rPr>
      <t>244</t>
    </r>
    <r>
      <rPr>
        <sz val="12"/>
        <rFont val="宋体"/>
        <family val="0"/>
      </rPr>
      <t>万元。其中：</t>
    </r>
    <r>
      <rPr>
        <sz val="12"/>
        <rFont val="Times New Roman"/>
        <family val="1"/>
      </rPr>
      <t>1.2021</t>
    </r>
    <r>
      <rPr>
        <sz val="12"/>
        <rFont val="宋体"/>
        <family val="0"/>
      </rPr>
      <t>年单位社保费</t>
    </r>
    <r>
      <rPr>
        <sz val="12"/>
        <rFont val="Times New Roman"/>
        <family val="1"/>
      </rPr>
      <t>1</t>
    </r>
    <r>
      <rPr>
        <sz val="12"/>
        <rFont val="宋体"/>
        <family val="0"/>
      </rPr>
      <t>万元；</t>
    </r>
    <r>
      <rPr>
        <sz val="12"/>
        <rFont val="Times New Roman"/>
        <family val="1"/>
      </rPr>
      <t>2.2021</t>
    </r>
    <r>
      <rPr>
        <sz val="12"/>
        <rFont val="宋体"/>
        <family val="0"/>
      </rPr>
      <t>年单位伙食补助</t>
    </r>
    <r>
      <rPr>
        <sz val="12"/>
        <rFont val="Times New Roman"/>
        <family val="1"/>
      </rPr>
      <t>8</t>
    </r>
    <r>
      <rPr>
        <sz val="12"/>
        <rFont val="宋体"/>
        <family val="0"/>
      </rPr>
      <t>万元；</t>
    </r>
    <r>
      <rPr>
        <sz val="12"/>
        <rFont val="Times New Roman"/>
        <family val="1"/>
      </rPr>
      <t>3.</t>
    </r>
    <r>
      <rPr>
        <sz val="12"/>
        <rFont val="宋体"/>
        <family val="0"/>
      </rPr>
      <t>行政（参公）单位奖励性补贴</t>
    </r>
    <r>
      <rPr>
        <sz val="12"/>
        <rFont val="Times New Roman"/>
        <family val="1"/>
      </rPr>
      <t>41</t>
    </r>
    <r>
      <rPr>
        <sz val="12"/>
        <rFont val="宋体"/>
        <family val="0"/>
      </rPr>
      <t>万元；</t>
    </r>
    <r>
      <rPr>
        <sz val="12"/>
        <rFont val="Times New Roman"/>
        <family val="1"/>
      </rPr>
      <t>4.</t>
    </r>
    <r>
      <rPr>
        <sz val="12"/>
        <rFont val="宋体"/>
        <family val="0"/>
      </rPr>
      <t>事业单位绩效工资总量</t>
    </r>
    <r>
      <rPr>
        <sz val="12"/>
        <rFont val="Times New Roman"/>
        <family val="1"/>
      </rPr>
      <t>93</t>
    </r>
    <r>
      <rPr>
        <sz val="12"/>
        <rFont val="宋体"/>
        <family val="0"/>
      </rPr>
      <t>万元；</t>
    </r>
    <r>
      <rPr>
        <sz val="12"/>
        <rFont val="Times New Roman"/>
        <family val="1"/>
      </rPr>
      <t>5.</t>
    </r>
    <r>
      <rPr>
        <sz val="12"/>
        <rFont val="宋体"/>
        <family val="0"/>
      </rPr>
      <t>事业单位增资</t>
    </r>
    <r>
      <rPr>
        <sz val="12"/>
        <rFont val="Times New Roman"/>
        <family val="1"/>
      </rPr>
      <t>80</t>
    </r>
    <r>
      <rPr>
        <sz val="12"/>
        <rFont val="宋体"/>
        <family val="0"/>
      </rPr>
      <t>万元；</t>
    </r>
    <r>
      <rPr>
        <sz val="12"/>
        <rFont val="Times New Roman"/>
        <family val="1"/>
      </rPr>
      <t>6.</t>
    </r>
    <r>
      <rPr>
        <sz val="12"/>
        <rFont val="宋体"/>
        <family val="0"/>
      </rPr>
      <t>年度考核优秀</t>
    </r>
    <r>
      <rPr>
        <sz val="12"/>
        <rFont val="Times New Roman"/>
        <family val="1"/>
      </rPr>
      <t>4</t>
    </r>
    <r>
      <rPr>
        <sz val="12"/>
        <rFont val="宋体"/>
        <family val="0"/>
      </rPr>
      <t>万元</t>
    </r>
    <r>
      <rPr>
        <sz val="12"/>
        <rFont val="Times New Roman"/>
        <family val="1"/>
      </rPr>
      <t>;7.</t>
    </r>
    <r>
      <rPr>
        <sz val="12"/>
        <rFont val="宋体"/>
        <family val="0"/>
      </rPr>
      <t>抚恤</t>
    </r>
    <r>
      <rPr>
        <sz val="12"/>
        <rFont val="Times New Roman"/>
        <family val="1"/>
      </rPr>
      <t>17</t>
    </r>
    <r>
      <rPr>
        <sz val="12"/>
        <rFont val="宋体"/>
        <family val="0"/>
      </rPr>
      <t>万元。（二）压减基本支出</t>
    </r>
    <r>
      <rPr>
        <sz val="12"/>
        <rFont val="Times New Roman"/>
        <family val="1"/>
      </rPr>
      <t>207</t>
    </r>
    <r>
      <rPr>
        <sz val="12"/>
        <rFont val="宋体"/>
        <family val="0"/>
      </rPr>
      <t>万元。</t>
    </r>
    <r>
      <rPr>
        <sz val="12"/>
        <rFont val="Times New Roman"/>
        <family val="1"/>
      </rPr>
      <t xml:space="preserve"> </t>
    </r>
    <r>
      <rPr>
        <sz val="12"/>
        <rFont val="宋体"/>
        <family val="0"/>
      </rPr>
      <t>其中：</t>
    </r>
    <r>
      <rPr>
        <sz val="12"/>
        <rFont val="Times New Roman"/>
        <family val="1"/>
      </rPr>
      <t>1.</t>
    </r>
    <r>
      <rPr>
        <sz val="12"/>
        <rFont val="宋体"/>
        <family val="0"/>
      </rPr>
      <t>公用经费</t>
    </r>
    <r>
      <rPr>
        <sz val="12"/>
        <rFont val="Times New Roman"/>
        <family val="1"/>
      </rPr>
      <t>76</t>
    </r>
    <r>
      <rPr>
        <sz val="12"/>
        <rFont val="宋体"/>
        <family val="0"/>
      </rPr>
      <t>万元</t>
    </r>
    <r>
      <rPr>
        <sz val="12"/>
        <rFont val="Times New Roman"/>
        <family val="1"/>
      </rPr>
      <t>;2.</t>
    </r>
    <r>
      <rPr>
        <sz val="12"/>
        <rFont val="宋体"/>
        <family val="0"/>
      </rPr>
      <t>聘用</t>
    </r>
    <r>
      <rPr>
        <sz val="12"/>
        <rFont val="Times New Roman"/>
        <family val="1"/>
      </rPr>
      <t xml:space="preserve"> </t>
    </r>
    <r>
      <rPr>
        <sz val="12"/>
        <rFont val="宋体"/>
        <family val="0"/>
      </rPr>
      <t>人员社保</t>
    </r>
    <r>
      <rPr>
        <sz val="12"/>
        <rFont val="Times New Roman"/>
        <family val="1"/>
      </rPr>
      <t>5</t>
    </r>
    <r>
      <rPr>
        <sz val="12"/>
        <rFont val="宋体"/>
        <family val="0"/>
      </rPr>
      <t>万元</t>
    </r>
    <r>
      <rPr>
        <sz val="12"/>
        <rFont val="Times New Roman"/>
        <family val="1"/>
      </rPr>
      <t>;3.</t>
    </r>
    <r>
      <rPr>
        <sz val="12"/>
        <rFont val="宋体"/>
        <family val="0"/>
      </rPr>
      <t>交通补贴</t>
    </r>
    <r>
      <rPr>
        <sz val="12"/>
        <rFont val="Times New Roman"/>
        <family val="1"/>
      </rPr>
      <t>2</t>
    </r>
    <r>
      <rPr>
        <sz val="12"/>
        <rFont val="宋体"/>
        <family val="0"/>
      </rPr>
      <t>万元</t>
    </r>
    <r>
      <rPr>
        <sz val="12"/>
        <rFont val="Times New Roman"/>
        <family val="1"/>
      </rPr>
      <t>;4.</t>
    </r>
    <r>
      <rPr>
        <sz val="12"/>
        <rFont val="宋体"/>
        <family val="0"/>
      </rPr>
      <t>伙食补助</t>
    </r>
    <r>
      <rPr>
        <sz val="12"/>
        <rFont val="Times New Roman"/>
        <family val="1"/>
      </rPr>
      <t>79</t>
    </r>
    <r>
      <rPr>
        <sz val="12"/>
        <rFont val="宋体"/>
        <family val="0"/>
      </rPr>
      <t>万元</t>
    </r>
    <r>
      <rPr>
        <sz val="12"/>
        <rFont val="Times New Roman"/>
        <family val="1"/>
      </rPr>
      <t>;5.</t>
    </r>
    <r>
      <rPr>
        <sz val="12"/>
        <rFont val="宋体"/>
        <family val="0"/>
      </rPr>
      <t>通讯和物业补贴</t>
    </r>
    <r>
      <rPr>
        <sz val="12"/>
        <rFont val="Times New Roman"/>
        <family val="1"/>
      </rPr>
      <t>45</t>
    </r>
    <r>
      <rPr>
        <sz val="12"/>
        <rFont val="宋体"/>
        <family val="0"/>
      </rPr>
      <t>万元。基本支出增减相抵最终最加</t>
    </r>
    <r>
      <rPr>
        <sz val="12"/>
        <rFont val="Times New Roman"/>
        <family val="1"/>
      </rPr>
      <t>37</t>
    </r>
    <r>
      <rPr>
        <sz val="12"/>
        <rFont val="宋体"/>
        <family val="0"/>
      </rPr>
      <t>万元。</t>
    </r>
    <r>
      <rPr>
        <sz val="12"/>
        <rFont val="Times New Roman"/>
        <family val="1"/>
      </rPr>
      <t xml:space="preserve">    </t>
    </r>
    <r>
      <rPr>
        <b/>
        <sz val="12"/>
        <rFont val="Times New Roman"/>
        <family val="1"/>
      </rPr>
      <t xml:space="preserve"> </t>
    </r>
    <r>
      <rPr>
        <b/>
        <sz val="12"/>
        <rFont val="宋体"/>
        <family val="0"/>
      </rPr>
      <t>二、项目支</t>
    </r>
    <r>
      <rPr>
        <b/>
        <sz val="12"/>
        <rFont val="Times New Roman"/>
        <family val="1"/>
      </rPr>
      <t xml:space="preserve"> </t>
    </r>
    <r>
      <rPr>
        <b/>
        <sz val="12"/>
        <rFont val="宋体"/>
        <family val="0"/>
      </rPr>
      <t>出净增加</t>
    </r>
    <r>
      <rPr>
        <b/>
        <sz val="12"/>
        <rFont val="Times New Roman"/>
        <family val="1"/>
      </rPr>
      <t>1767</t>
    </r>
    <r>
      <rPr>
        <b/>
        <sz val="12"/>
        <rFont val="宋体"/>
        <family val="0"/>
      </rPr>
      <t>万元。</t>
    </r>
    <r>
      <rPr>
        <sz val="12"/>
        <rFont val="宋体"/>
        <family val="0"/>
      </rPr>
      <t>（一）从年初预留经费调剂安排增加项目</t>
    </r>
    <r>
      <rPr>
        <sz val="12"/>
        <rFont val="Times New Roman"/>
        <family val="1"/>
      </rPr>
      <t xml:space="preserve">900  </t>
    </r>
    <r>
      <rPr>
        <sz val="12"/>
        <rFont val="宋体"/>
        <family val="0"/>
      </rPr>
      <t>万元。其中：</t>
    </r>
    <r>
      <rPr>
        <sz val="12"/>
        <rFont val="Times New Roman"/>
        <family val="1"/>
      </rPr>
      <t>1.</t>
    </r>
    <r>
      <rPr>
        <sz val="12"/>
        <rFont val="宋体"/>
        <family val="0"/>
      </rPr>
      <t>融安县耕地提质改造项目</t>
    </r>
    <r>
      <rPr>
        <sz val="12"/>
        <rFont val="Times New Roman"/>
        <family val="1"/>
      </rPr>
      <t>200</t>
    </r>
    <r>
      <rPr>
        <sz val="12"/>
        <rFont val="宋体"/>
        <family val="0"/>
      </rPr>
      <t>万元；</t>
    </r>
    <r>
      <rPr>
        <sz val="12"/>
        <rFont val="Times New Roman"/>
        <family val="1"/>
      </rPr>
      <t>2.</t>
    </r>
    <r>
      <rPr>
        <sz val="12"/>
        <rFont val="宋体"/>
        <family val="0"/>
      </rPr>
      <t>融安县沙子乡桐木村耕地提质改造（旱改水）项目（二期）等</t>
    </r>
    <r>
      <rPr>
        <sz val="12"/>
        <rFont val="Times New Roman"/>
        <family val="1"/>
      </rPr>
      <t>2</t>
    </r>
    <r>
      <rPr>
        <sz val="12"/>
        <rFont val="宋体"/>
        <family val="0"/>
      </rPr>
      <t>个项目指标收益款</t>
    </r>
    <r>
      <rPr>
        <sz val="12"/>
        <rFont val="Times New Roman"/>
        <family val="1"/>
      </rPr>
      <t>500</t>
    </r>
    <r>
      <rPr>
        <sz val="12"/>
        <rFont val="宋体"/>
        <family val="0"/>
      </rPr>
      <t>万元；</t>
    </r>
    <r>
      <rPr>
        <sz val="12"/>
        <rFont val="Times New Roman"/>
        <family val="1"/>
      </rPr>
      <t>3.</t>
    </r>
    <r>
      <rPr>
        <sz val="12"/>
        <rFont val="宋体"/>
        <family val="0"/>
      </rPr>
      <t>融安县土地整治项目费用</t>
    </r>
    <r>
      <rPr>
        <sz val="12"/>
        <rFont val="Times New Roman"/>
        <family val="1"/>
      </rPr>
      <t>50</t>
    </r>
    <r>
      <rPr>
        <sz val="12"/>
        <rFont val="宋体"/>
        <family val="0"/>
      </rPr>
      <t>万元；</t>
    </r>
    <r>
      <rPr>
        <sz val="12"/>
        <rFont val="Times New Roman"/>
        <family val="1"/>
      </rPr>
      <t>4.</t>
    </r>
    <r>
      <rPr>
        <sz val="12"/>
        <rFont val="宋体"/>
        <family val="0"/>
      </rPr>
      <t>融安县耕地提质改造（旱改水）项目指标收益款</t>
    </r>
    <r>
      <rPr>
        <sz val="12"/>
        <rFont val="Times New Roman"/>
        <family val="1"/>
      </rPr>
      <t>150</t>
    </r>
    <r>
      <rPr>
        <sz val="12"/>
        <rFont val="宋体"/>
        <family val="0"/>
      </rPr>
      <t>万元。（二）原从政府性基金支出调整增列土地整治项目经费</t>
    </r>
    <r>
      <rPr>
        <sz val="12"/>
        <rFont val="Times New Roman"/>
        <family val="1"/>
      </rPr>
      <t>1420</t>
    </r>
    <r>
      <rPr>
        <sz val="12"/>
        <rFont val="宋体"/>
        <family val="0"/>
      </rPr>
      <t>（用盘活上级结转专款安排）（三）项目压减</t>
    </r>
    <r>
      <rPr>
        <sz val="12"/>
        <rFont val="Times New Roman"/>
        <family val="1"/>
      </rPr>
      <t xml:space="preserve">  553</t>
    </r>
    <r>
      <rPr>
        <sz val="12"/>
        <rFont val="宋体"/>
        <family val="0"/>
      </rPr>
      <t>万元。其中：</t>
    </r>
    <r>
      <rPr>
        <sz val="12"/>
        <rFont val="Times New Roman"/>
        <family val="1"/>
      </rPr>
      <t>1.</t>
    </r>
    <r>
      <rPr>
        <sz val="12"/>
        <rFont val="宋体"/>
        <family val="0"/>
      </rPr>
      <t>自然资源和规划局经费</t>
    </r>
    <r>
      <rPr>
        <sz val="12"/>
        <rFont val="Times New Roman"/>
        <family val="1"/>
      </rPr>
      <t>134</t>
    </r>
    <r>
      <rPr>
        <sz val="12"/>
        <rFont val="宋体"/>
        <family val="0"/>
      </rPr>
      <t>万元。主要包括：用地报批勘测定界图</t>
    </r>
    <r>
      <rPr>
        <sz val="12"/>
        <rFont val="Times New Roman"/>
        <family val="1"/>
      </rPr>
      <t>30</t>
    </r>
    <r>
      <rPr>
        <sz val="12"/>
        <rFont val="宋体"/>
        <family val="0"/>
      </rPr>
      <t>万元，永久基本农田划定成果全面核实整改工作</t>
    </r>
    <r>
      <rPr>
        <sz val="12"/>
        <rFont val="Times New Roman"/>
        <family val="1"/>
      </rPr>
      <t>28</t>
    </r>
    <r>
      <rPr>
        <sz val="12"/>
        <rFont val="宋体"/>
        <family val="0"/>
      </rPr>
      <t>万元，基本农田保护牌更新维护费</t>
    </r>
    <r>
      <rPr>
        <sz val="12"/>
        <rFont val="Times New Roman"/>
        <family val="1"/>
      </rPr>
      <t>5</t>
    </r>
    <r>
      <rPr>
        <sz val="12"/>
        <rFont val="宋体"/>
        <family val="0"/>
      </rPr>
      <t>万元，耕地卫片监督检查</t>
    </r>
    <r>
      <rPr>
        <sz val="12"/>
        <rFont val="Times New Roman"/>
        <family val="1"/>
      </rPr>
      <t>3</t>
    </r>
    <r>
      <rPr>
        <sz val="12"/>
        <rFont val="宋体"/>
        <family val="0"/>
      </rPr>
      <t>万元，焦柳铁路占用永久基本农田补划地块核查</t>
    </r>
    <r>
      <rPr>
        <sz val="12"/>
        <rFont val="Times New Roman"/>
        <family val="1"/>
      </rPr>
      <t>3</t>
    </r>
    <r>
      <rPr>
        <sz val="12"/>
        <rFont val="宋体"/>
        <family val="0"/>
      </rPr>
      <t>万元，承担行政应诉、民事诉讼经费</t>
    </r>
    <r>
      <rPr>
        <sz val="12"/>
        <rFont val="Times New Roman"/>
        <family val="1"/>
      </rPr>
      <t>8</t>
    </r>
    <r>
      <rPr>
        <sz val="12"/>
        <rFont val="宋体"/>
        <family val="0"/>
      </rPr>
      <t>万元，第三次国土调查</t>
    </r>
    <r>
      <rPr>
        <sz val="12"/>
        <rFont val="Times New Roman"/>
        <family val="1"/>
      </rPr>
      <t>57</t>
    </r>
    <r>
      <rPr>
        <sz val="12"/>
        <rFont val="宋体"/>
        <family val="0"/>
      </rPr>
      <t>万元；</t>
    </r>
    <r>
      <rPr>
        <sz val="12"/>
        <rFont val="Times New Roman"/>
        <family val="1"/>
      </rPr>
      <t>2.</t>
    </r>
    <r>
      <rPr>
        <sz val="12"/>
        <rFont val="宋体"/>
        <family val="0"/>
      </rPr>
      <t>不动产登记中心经费</t>
    </r>
    <r>
      <rPr>
        <sz val="12"/>
        <rFont val="Times New Roman"/>
        <family val="1"/>
      </rPr>
      <t>320</t>
    </r>
    <r>
      <rPr>
        <sz val="12"/>
        <rFont val="宋体"/>
        <family val="0"/>
      </rPr>
      <t>万元。主要为：农村宅基地权籍调查人员车费、差旅补贴</t>
    </r>
    <r>
      <rPr>
        <sz val="12"/>
        <rFont val="Times New Roman"/>
        <family val="1"/>
      </rPr>
      <t>5</t>
    </r>
    <r>
      <rPr>
        <sz val="12"/>
        <rFont val="宋体"/>
        <family val="0"/>
      </rPr>
      <t>万元，林权类不动产历史档案数据整合费用</t>
    </r>
    <r>
      <rPr>
        <sz val="12"/>
        <rFont val="Times New Roman"/>
        <family val="1"/>
      </rPr>
      <t>265</t>
    </r>
    <r>
      <rPr>
        <sz val="12"/>
        <rFont val="宋体"/>
        <family val="0"/>
      </rPr>
      <t>万元，办公费</t>
    </r>
    <r>
      <rPr>
        <sz val="12"/>
        <rFont val="Times New Roman"/>
        <family val="1"/>
      </rPr>
      <t>50</t>
    </r>
    <r>
      <rPr>
        <sz val="12"/>
        <rFont val="宋体"/>
        <family val="0"/>
      </rPr>
      <t>万元；</t>
    </r>
    <r>
      <rPr>
        <sz val="12"/>
        <rFont val="Times New Roman"/>
        <family val="1"/>
      </rPr>
      <t>3.</t>
    </r>
    <r>
      <rPr>
        <sz val="12"/>
        <rFont val="宋体"/>
        <family val="0"/>
      </rPr>
      <t>自然资源执法监察大队卫片执法办案专项经费</t>
    </r>
    <r>
      <rPr>
        <sz val="12"/>
        <rFont val="Times New Roman"/>
        <family val="1"/>
      </rPr>
      <t>6</t>
    </r>
    <r>
      <rPr>
        <sz val="12"/>
        <rFont val="宋体"/>
        <family val="0"/>
      </rPr>
      <t>万元；</t>
    </r>
    <r>
      <rPr>
        <sz val="12"/>
        <rFont val="Times New Roman"/>
        <family val="1"/>
      </rPr>
      <t>4.</t>
    </r>
    <r>
      <rPr>
        <sz val="12"/>
        <rFont val="宋体"/>
        <family val="0"/>
      </rPr>
      <t>自然资源调处服务中心调处专项经费</t>
    </r>
    <r>
      <rPr>
        <sz val="12"/>
        <rFont val="Times New Roman"/>
        <family val="1"/>
      </rPr>
      <t>3</t>
    </r>
    <r>
      <rPr>
        <sz val="12"/>
        <rFont val="宋体"/>
        <family val="0"/>
      </rPr>
      <t>万元；</t>
    </r>
    <r>
      <rPr>
        <sz val="12"/>
        <rFont val="Times New Roman"/>
        <family val="1"/>
      </rPr>
      <t>5.</t>
    </r>
    <r>
      <rPr>
        <sz val="12"/>
        <rFont val="宋体"/>
        <family val="0"/>
      </rPr>
      <t>征地拆迁和房屋征收补偿服务中心征地工作经费</t>
    </r>
    <r>
      <rPr>
        <sz val="12"/>
        <rFont val="Times New Roman"/>
        <family val="1"/>
      </rPr>
      <t>85</t>
    </r>
    <r>
      <rPr>
        <sz val="12"/>
        <rFont val="宋体"/>
        <family val="0"/>
      </rPr>
      <t>万元；</t>
    </r>
    <r>
      <rPr>
        <sz val="12"/>
        <rFont val="Times New Roman"/>
        <family val="1"/>
      </rPr>
      <t>6.</t>
    </r>
    <r>
      <rPr>
        <sz val="12"/>
        <rFont val="宋体"/>
        <family val="0"/>
      </rPr>
      <t>人工影响天气管理中心</t>
    </r>
    <r>
      <rPr>
        <sz val="12"/>
        <rFont val="Times New Roman"/>
        <family val="1"/>
      </rPr>
      <t>5</t>
    </r>
    <r>
      <rPr>
        <sz val="12"/>
        <rFont val="宋体"/>
        <family val="0"/>
      </rPr>
      <t>万元。主要有：物业</t>
    </r>
    <r>
      <rPr>
        <sz val="12"/>
        <rFont val="Times New Roman"/>
        <family val="1"/>
      </rPr>
      <t>3</t>
    </r>
    <r>
      <rPr>
        <sz val="12"/>
        <rFont val="宋体"/>
        <family val="0"/>
      </rPr>
      <t>万元，伙食费补助</t>
    </r>
    <r>
      <rPr>
        <sz val="12"/>
        <rFont val="Times New Roman"/>
        <family val="1"/>
      </rPr>
      <t>1</t>
    </r>
    <r>
      <rPr>
        <sz val="12"/>
        <rFont val="宋体"/>
        <family val="0"/>
      </rPr>
      <t>万元，气象预警大喇叭维护经费</t>
    </r>
    <r>
      <rPr>
        <sz val="12"/>
        <rFont val="Times New Roman"/>
        <family val="1"/>
      </rPr>
      <t>1</t>
    </r>
    <r>
      <rPr>
        <sz val="12"/>
        <rFont val="宋体"/>
        <family val="0"/>
      </rPr>
      <t>万元。项目支出增减相抵，最终增加</t>
    </r>
    <r>
      <rPr>
        <sz val="12"/>
        <rFont val="Times New Roman"/>
        <family val="1"/>
      </rPr>
      <t>1767</t>
    </r>
    <r>
      <rPr>
        <sz val="12"/>
        <rFont val="宋体"/>
        <family val="0"/>
      </rPr>
      <t>万元。</t>
    </r>
    <r>
      <rPr>
        <sz val="12"/>
        <rFont val="Times New Roman"/>
        <family val="1"/>
      </rPr>
      <t xml:space="preserve">  </t>
    </r>
    <r>
      <rPr>
        <b/>
        <sz val="12"/>
        <rFont val="Times New Roman"/>
        <family val="1"/>
      </rPr>
      <t xml:space="preserve">     </t>
    </r>
    <r>
      <rPr>
        <b/>
        <sz val="12"/>
        <rFont val="宋体"/>
        <family val="0"/>
      </rPr>
      <t>三、专款支出</t>
    </r>
    <r>
      <rPr>
        <b/>
        <sz val="12"/>
        <rFont val="Times New Roman"/>
        <family val="1"/>
      </rPr>
      <t xml:space="preserve"> </t>
    </r>
    <r>
      <rPr>
        <b/>
        <sz val="12"/>
        <rFont val="宋体"/>
        <family val="0"/>
      </rPr>
      <t>增加</t>
    </r>
    <r>
      <rPr>
        <b/>
        <sz val="12"/>
        <rFont val="Times New Roman"/>
        <family val="1"/>
      </rPr>
      <t xml:space="preserve">18  </t>
    </r>
    <r>
      <rPr>
        <b/>
        <sz val="12"/>
        <rFont val="宋体"/>
        <family val="0"/>
      </rPr>
      <t>万元</t>
    </r>
    <r>
      <rPr>
        <sz val="12"/>
        <rFont val="宋体"/>
        <family val="0"/>
      </rPr>
      <t>，其中：</t>
    </r>
    <r>
      <rPr>
        <sz val="12"/>
        <rFont val="Times New Roman"/>
        <family val="1"/>
      </rPr>
      <t xml:space="preserve">1. </t>
    </r>
    <r>
      <rPr>
        <sz val="12"/>
        <rFont val="宋体"/>
        <family val="0"/>
      </rPr>
      <t>整县推进土地整治重大工程</t>
    </r>
    <r>
      <rPr>
        <sz val="12"/>
        <rFont val="Times New Roman"/>
        <family val="1"/>
      </rPr>
      <t>3.72</t>
    </r>
    <r>
      <rPr>
        <sz val="12"/>
        <rFont val="宋体"/>
        <family val="0"/>
      </rPr>
      <t>万元；</t>
    </r>
    <r>
      <rPr>
        <sz val="12"/>
        <rFont val="Times New Roman"/>
        <family val="1"/>
      </rPr>
      <t xml:space="preserve">2.  </t>
    </r>
    <r>
      <rPr>
        <sz val="12"/>
        <rFont val="宋体"/>
        <family val="0"/>
      </rPr>
      <t>自治区资金</t>
    </r>
    <r>
      <rPr>
        <sz val="12"/>
        <rFont val="Times New Roman"/>
        <family val="1"/>
      </rPr>
      <t>2020</t>
    </r>
    <r>
      <rPr>
        <sz val="12"/>
        <rFont val="宋体"/>
        <family val="0"/>
      </rPr>
      <t>年补助市县土地整治项目经费</t>
    </r>
    <r>
      <rPr>
        <sz val="12"/>
        <rFont val="Times New Roman"/>
        <family val="1"/>
      </rPr>
      <t>14</t>
    </r>
    <r>
      <rPr>
        <sz val="12"/>
        <rFont val="宋体"/>
        <family val="0"/>
      </rPr>
      <t>万元。</t>
    </r>
    <r>
      <rPr>
        <sz val="12"/>
        <rFont val="Times New Roman"/>
        <family val="1"/>
      </rPr>
      <t xml:space="preserve">
        </t>
    </r>
  </si>
  <si>
    <r>
      <t xml:space="preserve">221 </t>
    </r>
    <r>
      <rPr>
        <b/>
        <sz val="12"/>
        <rFont val="宋体"/>
        <family val="0"/>
      </rPr>
      <t>住房保障支出</t>
    </r>
  </si>
  <si>
    <r>
      <t xml:space="preserve">  </t>
    </r>
    <r>
      <rPr>
        <b/>
        <sz val="12"/>
        <rFont val="宋体"/>
        <family val="0"/>
      </rPr>
      <t>一、基本支出净增加</t>
    </r>
    <r>
      <rPr>
        <b/>
        <sz val="12"/>
        <rFont val="Times New Roman"/>
        <family val="1"/>
      </rPr>
      <t xml:space="preserve">2 </t>
    </r>
    <r>
      <rPr>
        <b/>
        <sz val="12"/>
        <rFont val="宋体"/>
        <family val="0"/>
      </rPr>
      <t>万元。</t>
    </r>
    <r>
      <rPr>
        <sz val="12"/>
        <rFont val="宋体"/>
        <family val="0"/>
      </rPr>
      <t>（一）从年初预算预留指标调剂调增加</t>
    </r>
    <r>
      <rPr>
        <sz val="12"/>
        <rFont val="Times New Roman"/>
        <family val="1"/>
      </rPr>
      <t xml:space="preserve"> 16</t>
    </r>
    <r>
      <rPr>
        <sz val="12"/>
        <rFont val="宋体"/>
        <family val="0"/>
      </rPr>
      <t>万元。其中：</t>
    </r>
    <r>
      <rPr>
        <sz val="12"/>
        <rFont val="Times New Roman"/>
        <family val="1"/>
      </rPr>
      <t>1.2021</t>
    </r>
    <r>
      <rPr>
        <sz val="12"/>
        <rFont val="宋体"/>
        <family val="0"/>
      </rPr>
      <t>年单位公积金</t>
    </r>
    <r>
      <rPr>
        <sz val="12"/>
        <rFont val="Times New Roman"/>
        <family val="1"/>
      </rPr>
      <t>6</t>
    </r>
    <r>
      <rPr>
        <sz val="12"/>
        <rFont val="宋体"/>
        <family val="0"/>
      </rPr>
      <t>万元；</t>
    </r>
    <r>
      <rPr>
        <sz val="12"/>
        <rFont val="Times New Roman"/>
        <family val="1"/>
      </rPr>
      <t>2.</t>
    </r>
    <r>
      <rPr>
        <sz val="12"/>
        <rFont val="宋体"/>
        <family val="0"/>
      </rPr>
      <t>事业单位绩效工资总量</t>
    </r>
    <r>
      <rPr>
        <sz val="12"/>
        <rFont val="Times New Roman"/>
        <family val="1"/>
      </rPr>
      <t>8</t>
    </r>
    <r>
      <rPr>
        <sz val="12"/>
        <rFont val="宋体"/>
        <family val="0"/>
      </rPr>
      <t>万元；</t>
    </r>
    <r>
      <rPr>
        <sz val="12"/>
        <rFont val="Times New Roman"/>
        <family val="1"/>
      </rPr>
      <t>3.</t>
    </r>
    <r>
      <rPr>
        <sz val="12"/>
        <rFont val="宋体"/>
        <family val="0"/>
      </rPr>
      <t>事业单位增资</t>
    </r>
    <r>
      <rPr>
        <sz val="12"/>
        <rFont val="Times New Roman"/>
        <family val="1"/>
      </rPr>
      <t>2</t>
    </r>
    <r>
      <rPr>
        <sz val="12"/>
        <rFont val="宋体"/>
        <family val="0"/>
      </rPr>
      <t>万元。（二）压减基本支出</t>
    </r>
    <r>
      <rPr>
        <sz val="12"/>
        <rFont val="Times New Roman"/>
        <family val="1"/>
      </rPr>
      <t xml:space="preserve">14  </t>
    </r>
    <r>
      <rPr>
        <sz val="12"/>
        <rFont val="宋体"/>
        <family val="0"/>
      </rPr>
      <t>万元。其中：</t>
    </r>
    <r>
      <rPr>
        <sz val="12"/>
        <rFont val="Times New Roman"/>
        <family val="1"/>
      </rPr>
      <t>1.</t>
    </r>
    <r>
      <rPr>
        <sz val="12"/>
        <rFont val="宋体"/>
        <family val="0"/>
      </rPr>
      <t>公用经费</t>
    </r>
    <r>
      <rPr>
        <sz val="12"/>
        <rFont val="Times New Roman"/>
        <family val="1"/>
      </rPr>
      <t>7</t>
    </r>
    <r>
      <rPr>
        <sz val="12"/>
        <rFont val="宋体"/>
        <family val="0"/>
      </rPr>
      <t>万元；</t>
    </r>
    <r>
      <rPr>
        <sz val="12"/>
        <rFont val="Times New Roman"/>
        <family val="1"/>
      </rPr>
      <t>2.</t>
    </r>
    <r>
      <rPr>
        <sz val="12"/>
        <rFont val="宋体"/>
        <family val="0"/>
      </rPr>
      <t>聘用人员社保费</t>
    </r>
    <r>
      <rPr>
        <sz val="12"/>
        <rFont val="Times New Roman"/>
        <family val="1"/>
      </rPr>
      <t>1</t>
    </r>
    <r>
      <rPr>
        <sz val="12"/>
        <rFont val="宋体"/>
        <family val="0"/>
      </rPr>
      <t>万元；</t>
    </r>
    <r>
      <rPr>
        <sz val="12"/>
        <rFont val="Times New Roman"/>
        <family val="1"/>
      </rPr>
      <t>3.</t>
    </r>
    <r>
      <rPr>
        <sz val="12"/>
        <rFont val="宋体"/>
        <family val="0"/>
      </rPr>
      <t>交通补贴</t>
    </r>
    <r>
      <rPr>
        <sz val="12"/>
        <rFont val="Times New Roman"/>
        <family val="1"/>
      </rPr>
      <t>3</t>
    </r>
    <r>
      <rPr>
        <sz val="12"/>
        <rFont val="宋体"/>
        <family val="0"/>
      </rPr>
      <t>万元；</t>
    </r>
    <r>
      <rPr>
        <sz val="12"/>
        <rFont val="Times New Roman"/>
        <family val="1"/>
      </rPr>
      <t>4.</t>
    </r>
    <r>
      <rPr>
        <sz val="12"/>
        <rFont val="宋体"/>
        <family val="0"/>
      </rPr>
      <t>物业补贴</t>
    </r>
    <r>
      <rPr>
        <sz val="12"/>
        <rFont val="Times New Roman"/>
        <family val="1"/>
      </rPr>
      <t>3</t>
    </r>
    <r>
      <rPr>
        <sz val="12"/>
        <rFont val="宋体"/>
        <family val="0"/>
      </rPr>
      <t>万元。基本支出增减相抵最终增加</t>
    </r>
    <r>
      <rPr>
        <sz val="12"/>
        <rFont val="Times New Roman"/>
        <family val="1"/>
      </rPr>
      <t>2</t>
    </r>
    <r>
      <rPr>
        <sz val="12"/>
        <rFont val="宋体"/>
        <family val="0"/>
      </rPr>
      <t>万元。</t>
    </r>
    <r>
      <rPr>
        <sz val="12"/>
        <rFont val="Times New Roman"/>
        <family val="1"/>
      </rPr>
      <t xml:space="preserve">    </t>
    </r>
    <r>
      <rPr>
        <b/>
        <sz val="12"/>
        <rFont val="宋体"/>
        <family val="0"/>
      </rPr>
      <t>二、项目支出压减</t>
    </r>
    <r>
      <rPr>
        <b/>
        <sz val="12"/>
        <rFont val="Times New Roman"/>
        <family val="1"/>
      </rPr>
      <t xml:space="preserve"> 12 </t>
    </r>
    <r>
      <rPr>
        <b/>
        <sz val="12"/>
        <rFont val="宋体"/>
        <family val="0"/>
      </rPr>
      <t>万元</t>
    </r>
    <r>
      <rPr>
        <sz val="12"/>
        <rFont val="宋体"/>
        <family val="0"/>
      </rPr>
      <t>。其中：</t>
    </r>
    <r>
      <rPr>
        <sz val="12"/>
        <rFont val="Times New Roman"/>
        <family val="1"/>
      </rPr>
      <t>1.</t>
    </r>
    <r>
      <rPr>
        <sz val="12"/>
        <rFont val="宋体"/>
        <family val="0"/>
      </rPr>
      <t>住建局河东公租房维修及附属工程改造项目</t>
    </r>
    <r>
      <rPr>
        <sz val="12"/>
        <rFont val="Times New Roman"/>
        <family val="1"/>
      </rPr>
      <t>3</t>
    </r>
    <r>
      <rPr>
        <sz val="12"/>
        <rFont val="宋体"/>
        <family val="0"/>
      </rPr>
      <t>万元；</t>
    </r>
    <r>
      <rPr>
        <sz val="12"/>
        <rFont val="Times New Roman"/>
        <family val="1"/>
      </rPr>
      <t>2.</t>
    </r>
    <r>
      <rPr>
        <sz val="12"/>
        <rFont val="宋体"/>
        <family val="0"/>
      </rPr>
      <t>融安县房产管理所经费</t>
    </r>
    <r>
      <rPr>
        <sz val="12"/>
        <rFont val="Times New Roman"/>
        <family val="1"/>
      </rPr>
      <t>9</t>
    </r>
    <r>
      <rPr>
        <sz val="12"/>
        <rFont val="宋体"/>
        <family val="0"/>
      </rPr>
      <t>万元，白蚁防治经费</t>
    </r>
    <r>
      <rPr>
        <sz val="12"/>
        <rFont val="Times New Roman"/>
        <family val="1"/>
      </rPr>
      <t>7</t>
    </r>
    <r>
      <rPr>
        <sz val="12"/>
        <rFont val="宋体"/>
        <family val="0"/>
      </rPr>
      <t>万元，房产综合管理信息系统</t>
    </r>
    <r>
      <rPr>
        <sz val="12"/>
        <rFont val="Times New Roman"/>
        <family val="1"/>
      </rPr>
      <t>2</t>
    </r>
    <r>
      <rPr>
        <sz val="12"/>
        <rFont val="宋体"/>
        <family val="0"/>
      </rPr>
      <t>万元。</t>
    </r>
    <r>
      <rPr>
        <b/>
        <sz val="12"/>
        <rFont val="宋体"/>
        <family val="0"/>
      </rPr>
      <t>三、压减保障性住房专款</t>
    </r>
    <r>
      <rPr>
        <b/>
        <sz val="12"/>
        <rFont val="Times New Roman"/>
        <family val="1"/>
      </rPr>
      <t>335</t>
    </r>
    <r>
      <rPr>
        <b/>
        <sz val="12"/>
        <rFont val="宋体"/>
        <family val="0"/>
      </rPr>
      <t>万元。</t>
    </r>
    <r>
      <rPr>
        <b/>
        <sz val="12"/>
        <rFont val="Times New Roman"/>
        <family val="1"/>
      </rPr>
      <t xml:space="preserve">    </t>
    </r>
    <r>
      <rPr>
        <b/>
        <sz val="12"/>
        <rFont val="宋体"/>
        <family val="0"/>
      </rPr>
      <t>四、一般债券安排项目资金增加</t>
    </r>
    <r>
      <rPr>
        <b/>
        <sz val="12"/>
        <rFont val="Times New Roman"/>
        <family val="1"/>
      </rPr>
      <t>211</t>
    </r>
    <r>
      <rPr>
        <b/>
        <sz val="12"/>
        <rFont val="宋体"/>
        <family val="0"/>
      </rPr>
      <t>万元。</t>
    </r>
    <r>
      <rPr>
        <b/>
        <sz val="12"/>
        <rFont val="Times New Roman"/>
        <family val="1"/>
      </rPr>
      <t xml:space="preserve">    </t>
    </r>
    <r>
      <rPr>
        <sz val="12"/>
        <rFont val="宋体"/>
        <family val="0"/>
      </rPr>
      <t>其中：</t>
    </r>
    <r>
      <rPr>
        <b/>
        <sz val="12"/>
        <rFont val="Times New Roman"/>
        <family val="1"/>
      </rPr>
      <t xml:space="preserve"> </t>
    </r>
    <r>
      <rPr>
        <sz val="12"/>
        <rFont val="宋体"/>
        <family val="0"/>
      </rPr>
      <t>融安县</t>
    </r>
    <r>
      <rPr>
        <sz val="12"/>
        <rFont val="Times New Roman"/>
        <family val="1"/>
      </rPr>
      <t>2022</t>
    </r>
    <r>
      <rPr>
        <sz val="12"/>
        <rFont val="宋体"/>
        <family val="0"/>
      </rPr>
      <t>年老旧小区改造工程</t>
    </r>
    <r>
      <rPr>
        <sz val="12"/>
        <rFont val="Times New Roman"/>
        <family val="1"/>
      </rPr>
      <t>167</t>
    </r>
    <r>
      <rPr>
        <sz val="12"/>
        <rFont val="宋体"/>
        <family val="0"/>
      </rPr>
      <t>万元；</t>
    </r>
    <r>
      <rPr>
        <sz val="12"/>
        <rFont val="Times New Roman"/>
        <family val="1"/>
      </rPr>
      <t>2.</t>
    </r>
    <r>
      <rPr>
        <sz val="12"/>
        <rFont val="宋体"/>
        <family val="0"/>
      </rPr>
      <t>融安县</t>
    </r>
    <r>
      <rPr>
        <sz val="12"/>
        <rFont val="Times New Roman"/>
        <family val="1"/>
      </rPr>
      <t>2022</t>
    </r>
    <r>
      <rPr>
        <sz val="12"/>
        <rFont val="宋体"/>
        <family val="0"/>
      </rPr>
      <t>年城市背街小巷整治改造项目</t>
    </r>
    <r>
      <rPr>
        <sz val="12"/>
        <rFont val="Times New Roman"/>
        <family val="1"/>
      </rPr>
      <t>44</t>
    </r>
    <r>
      <rPr>
        <sz val="12"/>
        <rFont val="宋体"/>
        <family val="0"/>
      </rPr>
      <t>万元。</t>
    </r>
  </si>
  <si>
    <r>
      <t xml:space="preserve">222 </t>
    </r>
    <r>
      <rPr>
        <b/>
        <sz val="12"/>
        <rFont val="宋体"/>
        <family val="0"/>
      </rPr>
      <t>粮油物资储备支出</t>
    </r>
  </si>
  <si>
    <r>
      <t xml:space="preserve">  一、压减项目经费1.5万元。</t>
    </r>
    <r>
      <rPr>
        <sz val="12"/>
        <rFont val="宋体"/>
        <family val="0"/>
      </rPr>
      <t xml:space="preserve">粮油库存数量和质量专项检查工作经费1.5万元。
</t>
    </r>
    <r>
      <rPr>
        <b/>
        <sz val="12"/>
        <rFont val="宋体"/>
        <family val="0"/>
      </rPr>
      <t>二、压减专款支出936万元。</t>
    </r>
    <r>
      <rPr>
        <sz val="12"/>
        <rFont val="宋体"/>
        <family val="0"/>
      </rPr>
      <t>主要包括:1.产粮大县奖励资金418万元；2.2022年重要物资储备贴息资金（蔗糖储备）53万元；3.中央财政对广西产粮大县奖励资金465万元。</t>
    </r>
  </si>
  <si>
    <r>
      <t>224</t>
    </r>
    <r>
      <rPr>
        <b/>
        <sz val="12"/>
        <rFont val="宋体"/>
        <family val="0"/>
      </rPr>
      <t>灾害防治及应急管理支出</t>
    </r>
  </si>
  <si>
    <r>
      <t xml:space="preserve">    </t>
    </r>
    <r>
      <rPr>
        <b/>
        <sz val="12"/>
        <rFont val="宋体"/>
        <family val="0"/>
      </rPr>
      <t>一、基本支出减少4万元。</t>
    </r>
    <r>
      <rPr>
        <sz val="12"/>
        <rFont val="宋体"/>
        <family val="0"/>
      </rPr>
      <t xml:space="preserve">（一）从年初预留经费调剂安排增加39 万元。其中：1.2021年度社保费0.4万元；2.2021年伙食补助1.53万元；3.增资17.86万元；4.2021年行政（参公）单位奖励性补贴19万元；5.事业单位2021年绩效工资总量9万元；6.2021年度考核优秀1万元。（二）压减基本支出 43万元。其中：1.公用经费14万元；2.聘用人员社保5万元；3.交通补贴2万元；4.伙食补助8万元；5.通讯和物业补贴14万元。基本支出增减相抵最终减少4万元。  </t>
    </r>
    <r>
      <rPr>
        <b/>
        <sz val="12"/>
        <rFont val="宋体"/>
        <family val="0"/>
      </rPr>
      <t>二、项目支出压减 242万元。</t>
    </r>
    <r>
      <rPr>
        <sz val="12"/>
        <rFont val="宋体"/>
        <family val="0"/>
      </rPr>
      <t xml:space="preserve">1.应急管理局经费242万元，主要为：安全生产经费39万元，办公费5万元，消防救援人员意外伤害保险7万元，县级应急预案编制10万元，灭火相关经费9万元，全国自然灾害风险普查经费163万元，车辆维护及更换装备设施费9万元。 </t>
    </r>
    <r>
      <rPr>
        <b/>
        <sz val="12"/>
        <rFont val="宋体"/>
        <family val="0"/>
      </rPr>
      <t>三、压减专款支出133万元。</t>
    </r>
    <r>
      <rPr>
        <sz val="12"/>
        <rFont val="宋体"/>
        <family val="0"/>
      </rPr>
      <t>其中：1.自然资源领域资金40万元、中央自然灾害救灾资金受灾群众生活救助补助经费79万元；2.自然灾害防治体系建设补助资金14万元.</t>
    </r>
  </si>
  <si>
    <r>
      <t xml:space="preserve">227 </t>
    </r>
    <r>
      <rPr>
        <b/>
        <sz val="12"/>
        <rFont val="宋体"/>
        <family val="0"/>
      </rPr>
      <t>预备费</t>
    </r>
  </si>
  <si>
    <t xml:space="preserve">   我县年初预算安排预备费1,900万元，调剂安排到具体科目用于安排：疫情防控353万元、2022年特殊人员参保缴费补助824万元、机关事业单位政策性增资723万元。</t>
  </si>
  <si>
    <r>
      <t xml:space="preserve">229 </t>
    </r>
    <r>
      <rPr>
        <b/>
        <sz val="12"/>
        <rFont val="宋体"/>
        <family val="0"/>
      </rPr>
      <t>其他支出</t>
    </r>
  </si>
  <si>
    <t xml:space="preserve">   一、从年初预留经费调剂安排到具体科目增加基本支出11,173万元，主要有：一是预发行政（参公)单位奖励性补贴、事业单位2021年绩效工资总量；二是政策性工资调增；三是行政事业单位年度考核优秀奖励、四是行政事业单位死亡抚恤费。从年初预留经费调剂安排到具体科目增加项目支出11269万元。增加主要原因：一是安排上年应支未支项目；二是将原从政府性基金科目支付市政项目4,436万元调整增列一般公共预算科目支出；三是年中县委县政府决策追加项目。年初预留经费调剂安排后结余指标240万元收回。 二、专款支出增加64万元为.村党组织服务群众专项补助经费64万元。</t>
  </si>
  <si>
    <r>
      <t xml:space="preserve">232 </t>
    </r>
    <r>
      <rPr>
        <b/>
        <sz val="12"/>
        <rFont val="宋体"/>
        <family val="0"/>
      </rPr>
      <t>债务付息支出</t>
    </r>
  </si>
  <si>
    <t xml:space="preserve">    国债付息支出</t>
  </si>
  <si>
    <r>
      <t>233</t>
    </r>
    <r>
      <rPr>
        <b/>
        <sz val="12"/>
        <rFont val="宋体"/>
        <family val="0"/>
      </rPr>
      <t>债务发行费用支出</t>
    </r>
  </si>
  <si>
    <t>附表四</t>
  </si>
  <si>
    <t>融安县2022年政府性基金预算调整收支表</t>
  </si>
  <si>
    <r>
      <t xml:space="preserve">                                        </t>
    </r>
    <r>
      <rPr>
        <sz val="12"/>
        <rFont val="宋体"/>
        <family val="0"/>
      </rPr>
      <t xml:space="preserve">  单位：万元</t>
    </r>
  </si>
  <si>
    <r>
      <t>收</t>
    </r>
    <r>
      <rPr>
        <b/>
        <sz val="10"/>
        <rFont val="Times New Roman"/>
        <family val="1"/>
      </rPr>
      <t xml:space="preserve">                          </t>
    </r>
    <r>
      <rPr>
        <b/>
        <sz val="10"/>
        <rFont val="宋体"/>
        <family val="0"/>
      </rPr>
      <t>入</t>
    </r>
  </si>
  <si>
    <r>
      <t>支</t>
    </r>
    <r>
      <rPr>
        <b/>
        <sz val="10"/>
        <rFont val="宋体"/>
        <family val="0"/>
      </rPr>
      <t xml:space="preserve">                          </t>
    </r>
    <r>
      <rPr>
        <b/>
        <sz val="10"/>
        <rFont val="宋体"/>
        <family val="0"/>
      </rPr>
      <t>出</t>
    </r>
  </si>
  <si>
    <t>项          目</t>
  </si>
  <si>
    <t>2021年完成数</t>
  </si>
  <si>
    <t>2022年预算数</t>
  </si>
  <si>
    <t>2022年调整预算数</t>
  </si>
  <si>
    <t>2022年调整预算比上年决算数增减（%）</t>
  </si>
  <si>
    <t>2022年调整预算为当年预算%</t>
  </si>
  <si>
    <r>
      <t>2022</t>
    </r>
    <r>
      <rPr>
        <b/>
        <sz val="10"/>
        <rFont val="宋体"/>
        <family val="0"/>
      </rPr>
      <t>年</t>
    </r>
    <r>
      <rPr>
        <b/>
        <sz val="10"/>
        <rFont val="Times New Roman"/>
        <family val="1"/>
      </rPr>
      <t>1-10</t>
    </r>
    <r>
      <rPr>
        <b/>
        <sz val="10"/>
        <rFont val="宋体"/>
        <family val="0"/>
      </rPr>
      <t>月完成数</t>
    </r>
  </si>
  <si>
    <t>项         目</t>
  </si>
  <si>
    <t>国有土地收益基金收入</t>
  </si>
  <si>
    <t>一、文化体育与传媒支出</t>
  </si>
  <si>
    <t>农业土地开发资金收入</t>
  </si>
  <si>
    <t>二、社会保障和就业支出</t>
  </si>
  <si>
    <t>大中型水库移民后期扶持基金支出</t>
  </si>
  <si>
    <t>小型水库移民扶助基金安排的支出</t>
  </si>
  <si>
    <t>三、城乡社区支出</t>
  </si>
  <si>
    <t>国有土地使用权出让收入安排的支出</t>
  </si>
  <si>
    <t>征地和拆迁补偿支出</t>
  </si>
  <si>
    <t>八、国有土地使用权出让收入</t>
  </si>
  <si>
    <t>土地开发支出</t>
  </si>
  <si>
    <t xml:space="preserve"> 土地出让价款收入</t>
  </si>
  <si>
    <t>城市建设支出</t>
  </si>
  <si>
    <t xml:space="preserve"> 补缴的土地价款</t>
  </si>
  <si>
    <t>农村基础设施建设支出</t>
  </si>
  <si>
    <t xml:space="preserve">  划拨土地收入</t>
  </si>
  <si>
    <t>补助被征地农民支出</t>
  </si>
  <si>
    <t>缴纳新增建设用地土地有偿使用费</t>
  </si>
  <si>
    <t>土地出让业务支出</t>
  </si>
  <si>
    <t xml:space="preserve"> 其他土地出让收入</t>
  </si>
  <si>
    <t>其他国有土地使用权出让收入安排的支出</t>
  </si>
  <si>
    <t>城市基础设施配套费收入</t>
  </si>
  <si>
    <t>国有土地收益基金安排的支出</t>
  </si>
  <si>
    <t>污水处理费收入</t>
  </si>
  <si>
    <t>农业土地开发资金安排的支出</t>
  </si>
  <si>
    <t>其他政府性基金收入</t>
  </si>
  <si>
    <t>城市基础设施配套费安排的支出</t>
  </si>
  <si>
    <t xml:space="preserve"> 其他政府性基金专项债务对应项目专项收入  </t>
  </si>
  <si>
    <t>污水处理费安排的支出</t>
  </si>
  <si>
    <t>四、农林水支出</t>
  </si>
  <si>
    <t>大中型水库库区基金安排的支出</t>
  </si>
  <si>
    <t>国家重大水利工程建设基金安排的支出</t>
  </si>
  <si>
    <t>五、其他支出</t>
  </si>
  <si>
    <t>彩票公益金安排的支出</t>
  </si>
  <si>
    <t>其他政府性基金及对应专项债务收入安排的支出</t>
  </si>
  <si>
    <t>其他政府性基金安排的支出</t>
  </si>
  <si>
    <t>六、债务付息支出</t>
  </si>
  <si>
    <t>七、 债务发行费用支出</t>
  </si>
  <si>
    <t>支出合计</t>
  </si>
  <si>
    <t>专项债务还本</t>
  </si>
  <si>
    <t>收入合计</t>
  </si>
  <si>
    <t>转移性收入</t>
  </si>
  <si>
    <t xml:space="preserve">    政府性基金转移收入</t>
  </si>
  <si>
    <t xml:space="preserve">    　政府性基金补助收入</t>
  </si>
  <si>
    <t xml:space="preserve">    　政府性基金上解收入</t>
  </si>
  <si>
    <t>地方政府专项债务转贷收入</t>
  </si>
  <si>
    <t>年 终 结 余</t>
  </si>
  <si>
    <t>上年结余收入</t>
  </si>
  <si>
    <t>调出资金</t>
  </si>
  <si>
    <t>结转下年</t>
  </si>
  <si>
    <t>收 入 总 计</t>
  </si>
  <si>
    <t>附表五</t>
  </si>
  <si>
    <t>融安县2022年政府性基金预算支出调整表</t>
  </si>
  <si>
    <t>单位：万元</t>
  </si>
  <si>
    <r>
      <t>项</t>
    </r>
    <r>
      <rPr>
        <b/>
        <sz val="14"/>
        <rFont val="Times New Roman"/>
        <family val="1"/>
      </rPr>
      <t xml:space="preserve">           </t>
    </r>
    <r>
      <rPr>
        <b/>
        <sz val="14"/>
        <rFont val="宋体"/>
        <family val="0"/>
      </rPr>
      <t>目</t>
    </r>
  </si>
  <si>
    <r>
      <t>2022</t>
    </r>
    <r>
      <rPr>
        <b/>
        <sz val="14"/>
        <rFont val="宋体"/>
        <family val="0"/>
      </rPr>
      <t>年年初预算数</t>
    </r>
  </si>
  <si>
    <r>
      <t>2022</t>
    </r>
    <r>
      <rPr>
        <b/>
        <sz val="14"/>
        <rFont val="宋体"/>
        <family val="0"/>
      </rPr>
      <t>年调整预算</t>
    </r>
  </si>
  <si>
    <t>调整后与预算增减数</t>
  </si>
  <si>
    <r>
      <t>比年初预算</t>
    </r>
    <r>
      <rPr>
        <b/>
        <sz val="12"/>
        <rFont val="Times New Roman"/>
        <family val="1"/>
      </rPr>
      <t xml:space="preserve"> +</t>
    </r>
    <r>
      <rPr>
        <b/>
        <sz val="12"/>
        <rFont val="宋体"/>
        <family val="0"/>
      </rPr>
      <t>、-（%）</t>
    </r>
  </si>
  <si>
    <r>
      <t>支</t>
    </r>
    <r>
      <rPr>
        <b/>
        <sz val="14"/>
        <rFont val="Times New Roman"/>
        <family val="1"/>
      </rPr>
      <t xml:space="preserve">    </t>
    </r>
    <r>
      <rPr>
        <b/>
        <sz val="14"/>
        <rFont val="宋体"/>
        <family val="0"/>
      </rPr>
      <t>出    方    向</t>
    </r>
  </si>
  <si>
    <r>
      <t>支</t>
    </r>
    <r>
      <rPr>
        <b/>
        <sz val="12"/>
        <rFont val="Times New Roman"/>
        <family val="1"/>
      </rPr>
      <t xml:space="preserve">  </t>
    </r>
    <r>
      <rPr>
        <b/>
        <sz val="12"/>
        <rFont val="黑体"/>
        <family val="3"/>
      </rPr>
      <t>出</t>
    </r>
    <r>
      <rPr>
        <b/>
        <sz val="12"/>
        <rFont val="Times New Roman"/>
        <family val="1"/>
      </rPr>
      <t xml:space="preserve">  </t>
    </r>
    <r>
      <rPr>
        <b/>
        <sz val="12"/>
        <rFont val="黑体"/>
        <family val="3"/>
      </rPr>
      <t>合</t>
    </r>
    <r>
      <rPr>
        <b/>
        <sz val="12"/>
        <rFont val="Times New Roman"/>
        <family val="1"/>
      </rPr>
      <t xml:space="preserve">  </t>
    </r>
    <r>
      <rPr>
        <b/>
        <sz val="12"/>
        <rFont val="黑体"/>
        <family val="3"/>
      </rPr>
      <t>计</t>
    </r>
  </si>
  <si>
    <t>207文化旅游体育与传媒支出</t>
  </si>
  <si>
    <t>为专款支出调减。</t>
  </si>
  <si>
    <t>208社会保障和就业支出</t>
  </si>
  <si>
    <r>
      <t xml:space="preserve">   项目支出净减少31256万元。其中：1.征地和拆迁补偿支出压减511万元；2.城市环境卫生和园林绿化支出压减1349万元；3.市政建设支出压减16551万元；4.智慧融安视频云项目经费压减2128万元；5.污水处理费安排的支出1000万元；6.补助被征地农民支出压砬6732万元；7.土地开发支出压减816万元；8.交通基础设施建设压减427万元；9.县乡道日常养护资金204万元；10.污水处理费安排支出压减1538万元。</t>
    </r>
    <r>
      <rPr>
        <sz val="12"/>
        <rFont val="Times New Roman"/>
        <family val="1"/>
      </rPr>
      <t xml:space="preserve">
      </t>
    </r>
  </si>
  <si>
    <r>
      <t>213</t>
    </r>
    <r>
      <rPr>
        <b/>
        <sz val="12"/>
        <rFont val="宋体"/>
        <family val="0"/>
      </rPr>
      <t>农林水支出</t>
    </r>
  </si>
  <si>
    <t>为专款支出减少。</t>
  </si>
  <si>
    <t>229其他支出</t>
  </si>
  <si>
    <t>1.彩票公益金安排专款支出压减403万元；2.新增专项债券项目支出25100万元。其中：1.融安·广西香杉生态工业产业园三期项目15100万元；2.融安县老旧小区改造工程项目7500万元；3.融安县县城供水管网改造工程2500万元；其他政府基金支出压减18万元.增减相抵净增加24679万元。</t>
  </si>
  <si>
    <t>232债务付息支出</t>
  </si>
  <si>
    <t>增加专项债券付息支出。</t>
  </si>
  <si>
    <t>233债务发行费用支出</t>
  </si>
  <si>
    <t>附表六</t>
  </si>
  <si>
    <t>融安县2022年社会保险基金预算调整表</t>
  </si>
  <si>
    <t xml:space="preserve">                单位：万元</t>
  </si>
  <si>
    <r>
      <t>2022年</t>
    </r>
    <r>
      <rPr>
        <b/>
        <sz val="14"/>
        <rFont val="Times New Roman"/>
        <family val="1"/>
      </rPr>
      <t>1-10</t>
    </r>
    <r>
      <rPr>
        <b/>
        <sz val="14"/>
        <rFont val="宋体"/>
        <family val="0"/>
      </rPr>
      <t>月执行数</t>
    </r>
  </si>
  <si>
    <t>比年初预算增减金额</t>
  </si>
  <si>
    <r>
      <rPr>
        <b/>
        <sz val="14"/>
        <rFont val="宋体"/>
        <family val="0"/>
      </rPr>
      <t>比年初预算增减（</t>
    </r>
    <r>
      <rPr>
        <b/>
        <sz val="14"/>
        <rFont val="Times New Roman"/>
        <family val="1"/>
      </rPr>
      <t>%</t>
    </r>
    <r>
      <rPr>
        <b/>
        <sz val="14"/>
        <rFont val="宋体"/>
        <family val="0"/>
      </rPr>
      <t>）</t>
    </r>
  </si>
  <si>
    <t>合计</t>
  </si>
  <si>
    <t>城乡养老</t>
  </si>
  <si>
    <t>机关养老</t>
  </si>
  <si>
    <r>
      <t xml:space="preserve">  2</t>
    </r>
    <r>
      <rPr>
        <b/>
        <sz val="12"/>
        <rFont val="宋体"/>
        <family val="0"/>
      </rPr>
      <t>、营业税</t>
    </r>
  </si>
  <si>
    <r>
      <t xml:space="preserve">  3</t>
    </r>
    <r>
      <rPr>
        <b/>
        <sz val="12"/>
        <rFont val="宋体"/>
        <family val="0"/>
      </rPr>
      <t>、企业所得税</t>
    </r>
  </si>
  <si>
    <r>
      <t xml:space="preserve">  4</t>
    </r>
    <r>
      <rPr>
        <b/>
        <sz val="12"/>
        <rFont val="宋体"/>
        <family val="0"/>
      </rPr>
      <t>、个人所得税</t>
    </r>
  </si>
  <si>
    <r>
      <t xml:space="preserve">  5</t>
    </r>
    <r>
      <rPr>
        <b/>
        <sz val="12"/>
        <rFont val="宋体"/>
        <family val="0"/>
      </rPr>
      <t>、城市维护建设税</t>
    </r>
  </si>
  <si>
    <r>
      <t xml:space="preserve">  6</t>
    </r>
    <r>
      <rPr>
        <b/>
        <sz val="12"/>
        <rFont val="宋体"/>
        <family val="0"/>
      </rPr>
      <t>、教育费附加收入</t>
    </r>
  </si>
  <si>
    <t>一、收入</t>
  </si>
  <si>
    <r>
      <t xml:space="preserve">    </t>
    </r>
    <r>
      <rPr>
        <sz val="12"/>
        <color indexed="8"/>
        <rFont val="宋体"/>
        <family val="0"/>
      </rPr>
      <t>其中：</t>
    </r>
    <r>
      <rPr>
        <sz val="12"/>
        <color indexed="8"/>
        <rFont val="Times New Roman"/>
        <family val="1"/>
      </rPr>
      <t xml:space="preserve"> </t>
    </r>
    <r>
      <rPr>
        <sz val="12"/>
        <color indexed="8"/>
        <rFont val="宋体"/>
        <family val="0"/>
      </rPr>
      <t>1.</t>
    </r>
    <r>
      <rPr>
        <sz val="12"/>
        <color indexed="8"/>
        <rFont val="宋体"/>
        <family val="0"/>
      </rPr>
      <t>保险费收入</t>
    </r>
  </si>
  <si>
    <r>
      <t xml:space="preserve">               </t>
    </r>
    <r>
      <rPr>
        <sz val="12"/>
        <color indexed="8"/>
        <rFont val="宋体"/>
        <family val="0"/>
      </rPr>
      <t xml:space="preserve"> 2.</t>
    </r>
    <r>
      <rPr>
        <sz val="12"/>
        <color indexed="8"/>
        <rFont val="宋体"/>
        <family val="0"/>
      </rPr>
      <t>集体补助收入</t>
    </r>
  </si>
  <si>
    <r>
      <t xml:space="preserve">             </t>
    </r>
    <r>
      <rPr>
        <sz val="12"/>
        <color indexed="8"/>
        <rFont val="宋体"/>
        <family val="0"/>
      </rPr>
      <t xml:space="preserve">  3.</t>
    </r>
    <r>
      <rPr>
        <sz val="12"/>
        <color indexed="8"/>
        <rFont val="宋体"/>
        <family val="0"/>
      </rPr>
      <t>利息收入</t>
    </r>
  </si>
  <si>
    <r>
      <t xml:space="preserve">               </t>
    </r>
    <r>
      <rPr>
        <sz val="12"/>
        <color indexed="8"/>
        <rFont val="宋体"/>
        <family val="0"/>
      </rPr>
      <t xml:space="preserve"> 4.财政补贴收入</t>
    </r>
  </si>
  <si>
    <r>
      <t xml:space="preserve">         </t>
    </r>
    <r>
      <rPr>
        <sz val="12"/>
        <color indexed="8"/>
        <rFont val="宋体"/>
        <family val="0"/>
      </rPr>
      <t xml:space="preserve"> 5.</t>
    </r>
    <r>
      <rPr>
        <sz val="12"/>
        <color indexed="8"/>
        <rFont val="宋体"/>
        <family val="0"/>
      </rPr>
      <t>委托投资收益</t>
    </r>
  </si>
  <si>
    <r>
      <t xml:space="preserve">                 </t>
    </r>
    <r>
      <rPr>
        <sz val="12"/>
        <color indexed="8"/>
        <rFont val="宋体"/>
        <family val="0"/>
      </rPr>
      <t>6.</t>
    </r>
    <r>
      <rPr>
        <sz val="12"/>
        <color indexed="8"/>
        <rFont val="宋体"/>
        <family val="0"/>
      </rPr>
      <t>其他收入</t>
    </r>
  </si>
  <si>
    <r>
      <t xml:space="preserve">               </t>
    </r>
    <r>
      <rPr>
        <sz val="12"/>
        <color indexed="8"/>
        <rFont val="宋体"/>
        <family val="0"/>
      </rPr>
      <t xml:space="preserve"> 7.</t>
    </r>
    <r>
      <rPr>
        <sz val="12"/>
        <color indexed="8"/>
        <rFont val="宋体"/>
        <family val="0"/>
      </rPr>
      <t>转移收入</t>
    </r>
  </si>
  <si>
    <t>二、支出</t>
  </si>
  <si>
    <r>
      <t xml:space="preserve"> </t>
    </r>
    <r>
      <rPr>
        <sz val="12"/>
        <color indexed="8"/>
        <rFont val="宋体"/>
        <family val="0"/>
      </rPr>
      <t>其中：</t>
    </r>
    <r>
      <rPr>
        <sz val="12"/>
        <color indexed="8"/>
        <rFont val="宋体"/>
        <family val="0"/>
      </rPr>
      <t>1.</t>
    </r>
    <r>
      <rPr>
        <sz val="12"/>
        <color indexed="8"/>
        <rFont val="宋体"/>
        <family val="0"/>
      </rPr>
      <t>社会保险待遇支出</t>
    </r>
  </si>
  <si>
    <r>
      <t xml:space="preserve">    </t>
    </r>
    <r>
      <rPr>
        <sz val="12"/>
        <rFont val="宋体"/>
        <family val="0"/>
      </rPr>
      <t xml:space="preserve">   2.</t>
    </r>
    <r>
      <rPr>
        <sz val="12"/>
        <color indexed="8"/>
        <rFont val="宋体"/>
        <family val="0"/>
      </rPr>
      <t>丧葬抚恤补助支出</t>
    </r>
  </si>
  <si>
    <r>
      <t xml:space="preserve">      3.</t>
    </r>
    <r>
      <rPr>
        <sz val="12"/>
        <color indexed="8"/>
        <rFont val="宋体"/>
        <family val="0"/>
      </rPr>
      <t>其他支出</t>
    </r>
  </si>
  <si>
    <r>
      <t xml:space="preserve">      4.</t>
    </r>
    <r>
      <rPr>
        <sz val="12"/>
        <color indexed="8"/>
        <rFont val="宋体"/>
        <family val="0"/>
      </rPr>
      <t>转移支出</t>
    </r>
  </si>
  <si>
    <t>三、上年结余</t>
  </si>
  <si>
    <t>四、本年收支结余</t>
  </si>
  <si>
    <t>五、年末滚存结余</t>
  </si>
  <si>
    <t>附表七</t>
  </si>
  <si>
    <t xml:space="preserve"> 2022年国有资本经营预算收支调整表</t>
  </si>
  <si>
    <t xml:space="preserve">              单位：万元</t>
  </si>
  <si>
    <r>
      <t>收</t>
    </r>
    <r>
      <rPr>
        <b/>
        <sz val="16"/>
        <rFont val="Times New Roman"/>
        <family val="1"/>
      </rPr>
      <t xml:space="preserve">          </t>
    </r>
    <r>
      <rPr>
        <b/>
        <sz val="16"/>
        <rFont val="宋体"/>
        <family val="0"/>
      </rPr>
      <t>入</t>
    </r>
  </si>
  <si>
    <r>
      <t>支</t>
    </r>
    <r>
      <rPr>
        <b/>
        <sz val="16"/>
        <rFont val="Times New Roman"/>
        <family val="1"/>
      </rPr>
      <t xml:space="preserve">          </t>
    </r>
    <r>
      <rPr>
        <b/>
        <sz val="16"/>
        <rFont val="宋体"/>
        <family val="0"/>
      </rPr>
      <t>出</t>
    </r>
  </si>
  <si>
    <r>
      <t>项</t>
    </r>
    <r>
      <rPr>
        <b/>
        <sz val="11"/>
        <rFont val="Times New Roman"/>
        <family val="1"/>
      </rPr>
      <t xml:space="preserve">        </t>
    </r>
    <r>
      <rPr>
        <b/>
        <sz val="11"/>
        <rFont val="宋体"/>
        <family val="0"/>
      </rPr>
      <t>目</t>
    </r>
  </si>
  <si>
    <t>2022年预算调整数</t>
  </si>
  <si>
    <t>比上年增减%</t>
  </si>
  <si>
    <t>比年初预算增减（%）</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</si>
  <si>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</si>
  <si>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</si>
  <si>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</si>
  <si>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</si>
  <si>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</si>
  <si>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</si>
  <si>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</si>
  <si>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</si>
  <si>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五、国有资本经营预算转移支付收入</t>
  </si>
  <si>
    <t>五、调出资金</t>
  </si>
  <si>
    <t>六、其他国有资本经营预算收入</t>
  </si>
  <si>
    <t>六、国有资本经营预算转移支付支出</t>
  </si>
  <si>
    <t>七、其他国有资本经营预算支出</t>
  </si>
  <si>
    <t>本年收入合计</t>
  </si>
  <si>
    <t>本年支出合计</t>
  </si>
  <si>
    <t>上年结转</t>
  </si>
  <si>
    <r>
      <t>收</t>
    </r>
    <r>
      <rPr>
        <sz val="10"/>
        <rFont val="Times New Roman"/>
        <family val="1"/>
      </rPr>
      <t xml:space="preserve"> </t>
    </r>
    <r>
      <rPr>
        <sz val="10"/>
        <rFont val="宋体"/>
        <family val="0"/>
      </rPr>
      <t>入</t>
    </r>
    <r>
      <rPr>
        <sz val="10"/>
        <rFont val="Times New Roman"/>
        <family val="1"/>
      </rPr>
      <t xml:space="preserve"> </t>
    </r>
    <r>
      <rPr>
        <sz val="10"/>
        <rFont val="宋体"/>
        <family val="0"/>
      </rPr>
      <t>总</t>
    </r>
    <r>
      <rPr>
        <sz val="10"/>
        <rFont val="Times New Roman"/>
        <family val="1"/>
      </rPr>
      <t xml:space="preserve"> </t>
    </r>
    <r>
      <rPr>
        <sz val="10"/>
        <rFont val="宋体"/>
        <family val="0"/>
      </rPr>
      <t>计</t>
    </r>
  </si>
  <si>
    <r>
      <t>支</t>
    </r>
    <r>
      <rPr>
        <sz val="10"/>
        <rFont val="Times New Roman"/>
        <family val="1"/>
      </rPr>
      <t xml:space="preserve"> </t>
    </r>
    <r>
      <rPr>
        <sz val="10"/>
        <rFont val="宋体"/>
        <family val="0"/>
      </rPr>
      <t>出</t>
    </r>
    <r>
      <rPr>
        <sz val="10"/>
        <rFont val="Times New Roman"/>
        <family val="1"/>
      </rPr>
      <t xml:space="preserve"> </t>
    </r>
    <r>
      <rPr>
        <sz val="10"/>
        <rFont val="宋体"/>
        <family val="0"/>
      </rPr>
      <t>总</t>
    </r>
    <r>
      <rPr>
        <sz val="10"/>
        <rFont val="Times New Roman"/>
        <family val="1"/>
      </rPr>
      <t xml:space="preserve"> </t>
    </r>
    <r>
      <rPr>
        <sz val="10"/>
        <rFont val="宋体"/>
        <family val="0"/>
      </rPr>
      <t>计</t>
    </r>
  </si>
  <si>
    <t>附表八</t>
  </si>
  <si>
    <t>2022年融安县债务限额和余额情况表</t>
  </si>
  <si>
    <t>融安县财政局</t>
  </si>
  <si>
    <t>项目名称</t>
  </si>
  <si>
    <t>年初债务余额</t>
  </si>
  <si>
    <t>2022年末债务余额</t>
  </si>
  <si>
    <t>一般债务</t>
  </si>
  <si>
    <t>专项债务</t>
  </si>
  <si>
    <t>附表九</t>
  </si>
  <si>
    <t>2022年政府新增债券资金安排情况表</t>
  </si>
  <si>
    <t xml:space="preserve">                             单位：万元</t>
  </si>
  <si>
    <t>地方自行安排项目金额</t>
  </si>
  <si>
    <t>支出功能分类科目</t>
  </si>
  <si>
    <t>合  计</t>
  </si>
  <si>
    <t>其中：6,120万元未列入一般债券额度，通过申请融资债券偿还</t>
  </si>
  <si>
    <t>一、公共安全（一般债券）</t>
  </si>
  <si>
    <t>融安县公共服务能力提升专项行动项目</t>
  </si>
  <si>
    <t>2040299其他公安支出</t>
  </si>
  <si>
    <t>二、教育（一般债券）</t>
  </si>
  <si>
    <t>融安县学前教育发展项目</t>
  </si>
  <si>
    <t>2050201学前教育</t>
  </si>
  <si>
    <t>融安县农村公办学校校舍安全保障长效机制项目</t>
  </si>
  <si>
    <t>2050202小学教育</t>
  </si>
  <si>
    <t>三、医疗卫生（一般债券）</t>
  </si>
  <si>
    <t>支持卫生健康项目的通知（亚（准）定点医院项目）</t>
  </si>
  <si>
    <t>融安县大良镇卫生院医技住院综合楼</t>
  </si>
  <si>
    <t>2100302乡镇卫生院</t>
  </si>
  <si>
    <t>融安县疾病预防控制中心业务综合楼</t>
  </si>
  <si>
    <t>2100401疾病预防控制机构</t>
  </si>
  <si>
    <t>融安县乡镇饮用水监测项目</t>
  </si>
  <si>
    <t>2100499其他公共卫生支出</t>
  </si>
  <si>
    <t>四、城乡社区（一般债券）</t>
  </si>
  <si>
    <t>融安县基础设施能力提升专项行动项目</t>
  </si>
  <si>
    <t>2120303小城镇基础设施建设</t>
  </si>
  <si>
    <t>融安县2022年村容村貌整体提升项目</t>
  </si>
  <si>
    <t>2120501乡镇社区环境卫生</t>
  </si>
  <si>
    <t>五、农林水（一般债券）</t>
  </si>
  <si>
    <t>融安县水利项目</t>
  </si>
  <si>
    <t>2130305水利工程建设</t>
  </si>
  <si>
    <t>融安县现代农业科技产业融合发展示范区</t>
  </si>
  <si>
    <t>融安县金桔产业互联网公共服务平台项目</t>
  </si>
  <si>
    <t>融安县“一县一品”金桔培育项目</t>
  </si>
  <si>
    <t>融安县小型水库安全运行项目</t>
  </si>
  <si>
    <t>融安县水土保持工程</t>
  </si>
  <si>
    <t>2130310水土保持</t>
  </si>
  <si>
    <t>融安县潭头乡水厂改扩建工程</t>
  </si>
  <si>
    <t>六、交通基础设施（一般债券）</t>
  </si>
  <si>
    <t>省道S208融安至永福百寿公路（融安段）</t>
  </si>
  <si>
    <t>2140104公路建设</t>
  </si>
  <si>
    <t>国道G357永福百寿至融安浮石二级公路</t>
  </si>
  <si>
    <t>七、住房保障（一般债券）</t>
  </si>
  <si>
    <t>融安县2022年老旧小区改造工程</t>
  </si>
  <si>
    <t>2210108老旧小区改造</t>
  </si>
  <si>
    <t>融安县2022年城市背街小巷整治改造项目</t>
  </si>
  <si>
    <t>八、再融资债券资金（一般债券）</t>
  </si>
  <si>
    <t>用于偿还到期地方政府债券本金</t>
  </si>
  <si>
    <t>九、产业园区（专项债券）</t>
  </si>
  <si>
    <t>融安·广西香杉生态工业产业园三期项目</t>
  </si>
  <si>
    <t>2290402其他地方自行试点项目收益专项债券收入安排的支出</t>
  </si>
  <si>
    <t>十、社会事业（专项债券）</t>
  </si>
  <si>
    <t>融安县老旧小区改造工程项目</t>
  </si>
  <si>
    <t xml:space="preserve"> 
融安县县城供水管网改造工程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</si>
</sst>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0;\(#,##0\)"/>
    <numFmt numFmtId="178" formatCode="_-&quot;$&quot;* #,##0_-;\-&quot;$&quot;* #,##0_-;_-&quot;$&quot;* &quot;-&quot;_-;_-@_-"/>
    <numFmt numFmtId="179" formatCode="_-&quot;$&quot;\ * #,##0.00_-;_-&quot;$&quot;\ * #,##0.00\-;_-&quot;$&quot;\ * &quot;-&quot;??_-;_-@_-"/>
    <numFmt numFmtId="180" formatCode="#,##0;\-#,##0;&quot;-&quot;"/>
    <numFmt numFmtId="181" formatCode="_(&quot;$&quot;* #,##0.00_);_(&quot;$&quot;* \(#,##0.00\);_(&quot;$&quot;* &quot;-&quot;??_);_(@_)"/>
    <numFmt numFmtId="182" formatCode="_-* #,##0.00_-;\-* #,##0.00_-;_-* &quot;-&quot;??_-;_-@_-"/>
    <numFmt numFmtId="183" formatCode="_-&quot;$&quot;\ * #,##0_-;_-&quot;$&quot;\ * #,##0\-;_-&quot;$&quot;\ * &quot;-&quot;_-;_-@_-"/>
    <numFmt numFmtId="184" formatCode="&quot;$&quot;\ #,##0_-;[Red]&quot;$&quot;\ #,##0\-"/>
    <numFmt numFmtId="185" formatCode="_(&quot;$&quot;* #,##0_);_(&quot;$&quot;* \(#,##0\);_(&quot;$&quot;* &quot;-&quot;_);_(@_)"/>
    <numFmt numFmtId="186" formatCode="&quot;$&quot;\ #,##0.00_-;[Red]&quot;$&quot;\ #,##0.00\-"/>
    <numFmt numFmtId="187" formatCode="#,##0.0_);\(#,##0.0\)"/>
    <numFmt numFmtId="188" formatCode="\$#,##0.00;\(\$#,##0.00\)"/>
    <numFmt numFmtId="189" formatCode="\$#,##0;\(\$#,##0\)"/>
    <numFmt numFmtId="190" formatCode="&quot;$&quot;#,##0_);[Red]\(&quot;$&quot;#,##0\)"/>
    <numFmt numFmtId="191" formatCode="&quot;$&quot;#,##0.00_);[Red]\(&quot;$&quot;#,##0.00\)"/>
    <numFmt numFmtId="192" formatCode="#\ ??/??"/>
    <numFmt numFmtId="193" formatCode="_-* #,##0.00_$_-;\-* #,##0.00_$_-;_-* &quot;-&quot;??_$_-;_-@_-"/>
    <numFmt numFmtId="194" formatCode="_-* #,##0_$_-;\-* #,##0_$_-;_-* &quot;-&quot;_$_-;_-@_-"/>
    <numFmt numFmtId="195" formatCode="0.0"/>
    <numFmt numFmtId="196" formatCode="_-* #,##0&quot;$&quot;_-;\-* #,##0&quot;$&quot;_-;_-* &quot;-&quot;&quot;$&quot;_-;_-@_-"/>
    <numFmt numFmtId="197" formatCode="_-* #,##0.00&quot;$&quot;_-;\-* #,##0.00&quot;$&quot;_-;_-* &quot;-&quot;??&quot;$&quot;_-;_-@_-"/>
    <numFmt numFmtId="198" formatCode="#,##0_ "/>
    <numFmt numFmtId="199" formatCode="#,##0.00_ "/>
    <numFmt numFmtId="200" formatCode="#,##0_);[Red]\(#,##0\)"/>
    <numFmt numFmtId="201" formatCode="#,##0.00_);[Red]\(#,##0.00\)"/>
    <numFmt numFmtId="202" formatCode="_ * #,##0_ ;_ * \-#,##0_ ;_ * &quot;-&quot;??_ ;_ @_ "/>
    <numFmt numFmtId="203" formatCode="0.00_ "/>
    <numFmt numFmtId="204" formatCode="0_);[Red]\(0\)"/>
    <numFmt numFmtId="205" formatCode="yyyy&quot;年&quot;m&quot;月&quot;d&quot;日&quot;;@"/>
  </numFmts>
  <fonts count="123">
    <font>
      <sz val="9"/>
      <name val="宋体"/>
      <family val="0"/>
    </font>
    <font>
      <sz val="11"/>
      <name val="宋体"/>
      <family val="0"/>
    </font>
    <font>
      <sz val="11"/>
      <color indexed="8"/>
      <name val="宋体"/>
      <family val="0"/>
    </font>
    <font>
      <b/>
      <sz val="11"/>
      <name val="宋体"/>
      <family val="0"/>
    </font>
    <font>
      <sz val="11"/>
      <color indexed="10"/>
      <name val="宋体"/>
      <family val="0"/>
    </font>
    <font>
      <sz val="12"/>
      <color indexed="8"/>
      <name val="仿宋_GB2312"/>
      <family val="0"/>
    </font>
    <font>
      <sz val="22"/>
      <color indexed="8"/>
      <name val="方正小标宋简体"/>
      <family val="0"/>
    </font>
    <font>
      <sz val="12"/>
      <color indexed="8"/>
      <name val="宋体"/>
      <family val="0"/>
    </font>
    <font>
      <b/>
      <sz val="12"/>
      <color indexed="8"/>
      <name val="宋体"/>
      <family val="0"/>
    </font>
    <font>
      <sz val="12"/>
      <color indexed="8"/>
      <name val="黑体"/>
      <family val="3"/>
    </font>
    <font>
      <b/>
      <sz val="12"/>
      <name val="Times New Roman"/>
      <family val="1"/>
    </font>
    <font>
      <sz val="12"/>
      <name val="宋体"/>
      <family val="0"/>
    </font>
    <font>
      <sz val="12"/>
      <name val="Times New Roman"/>
      <family val="1"/>
    </font>
    <font>
      <b/>
      <sz val="12"/>
      <name val="宋体"/>
      <family val="0"/>
    </font>
    <font>
      <sz val="12"/>
      <color indexed="10"/>
      <name val="宋体"/>
      <family val="0"/>
    </font>
    <font>
      <b/>
      <sz val="11"/>
      <color indexed="10"/>
      <name val="宋体"/>
      <family val="0"/>
    </font>
    <font>
      <b/>
      <sz val="14"/>
      <color indexed="8"/>
      <name val="宋体"/>
      <family val="0"/>
    </font>
    <font>
      <b/>
      <sz val="28"/>
      <color indexed="8"/>
      <name val="宋体"/>
      <family val="0"/>
    </font>
    <font>
      <sz val="16"/>
      <color indexed="8"/>
      <name val="宋体"/>
      <family val="0"/>
    </font>
    <font>
      <b/>
      <sz val="10"/>
      <name val="Times New Roman"/>
      <family val="1"/>
    </font>
    <font>
      <b/>
      <sz val="14"/>
      <name val="Times New Roman"/>
      <family val="1"/>
    </font>
    <font>
      <sz val="10"/>
      <name val="Times New Roman"/>
      <family val="1"/>
    </font>
    <font>
      <b/>
      <sz val="18"/>
      <name val="Times New Roman"/>
      <family val="1"/>
    </font>
    <font>
      <sz val="20"/>
      <color indexed="8"/>
      <name val="方正小标宋简体"/>
      <family val="0"/>
    </font>
    <font>
      <b/>
      <sz val="12"/>
      <color indexed="10"/>
      <name val="宋体"/>
      <family val="0"/>
    </font>
    <font>
      <b/>
      <sz val="16"/>
      <name val="宋体"/>
      <family val="0"/>
    </font>
    <font>
      <sz val="10"/>
      <name val="宋体"/>
      <family val="0"/>
    </font>
    <font>
      <b/>
      <sz val="10"/>
      <name val="宋体"/>
      <family val="0"/>
    </font>
    <font>
      <b/>
      <sz val="14"/>
      <name val="宋体"/>
      <family val="0"/>
    </font>
    <font>
      <b/>
      <sz val="12"/>
      <color indexed="10"/>
      <name val="Times New Roman"/>
      <family val="1"/>
    </font>
    <font>
      <sz val="12"/>
      <color indexed="8"/>
      <name val="Times New Roman"/>
      <family val="1"/>
    </font>
    <font>
      <sz val="11"/>
      <name val="Times New Roman"/>
      <family val="1"/>
    </font>
    <font>
      <sz val="12"/>
      <color indexed="10"/>
      <name val="Times New Roman"/>
      <family val="1"/>
    </font>
    <font>
      <sz val="18"/>
      <name val="Times New Roman"/>
      <family val="1"/>
    </font>
    <font>
      <b/>
      <sz val="28"/>
      <name val="Times New Roman"/>
      <family val="1"/>
    </font>
    <font>
      <sz val="20"/>
      <name val="方正小标宋简体"/>
      <family val="0"/>
    </font>
    <font>
      <sz val="20"/>
      <name val="宋体"/>
      <family val="0"/>
    </font>
    <font>
      <b/>
      <sz val="12"/>
      <name val="黑体"/>
      <family val="3"/>
    </font>
    <font>
      <b/>
      <sz val="11"/>
      <name val="Times New Roman"/>
      <family val="1"/>
    </font>
    <font>
      <b/>
      <sz val="10"/>
      <name val="仿宋_GB2312"/>
      <family val="0"/>
    </font>
    <font>
      <sz val="22"/>
      <name val="方正小标宋简体"/>
      <family val="0"/>
    </font>
    <font>
      <b/>
      <sz val="9"/>
      <name val="宋体"/>
      <family val="0"/>
    </font>
    <font>
      <sz val="10"/>
      <name val="仿宋_GB2312"/>
      <family val="0"/>
    </font>
    <font>
      <sz val="10"/>
      <color indexed="8"/>
      <name val="仿宋_GB2312"/>
      <family val="0"/>
    </font>
    <font>
      <sz val="28"/>
      <name val="Times New Roman"/>
      <family val="1"/>
    </font>
    <font>
      <sz val="14"/>
      <name val="Times New Roman"/>
      <family val="1"/>
    </font>
    <font>
      <sz val="12"/>
      <name val="黑体"/>
      <family val="3"/>
    </font>
    <font>
      <sz val="14"/>
      <name val="宋体"/>
      <family val="0"/>
    </font>
    <font>
      <b/>
      <sz val="12"/>
      <color indexed="8"/>
      <name val="Times New Roman"/>
      <family val="1"/>
    </font>
    <font>
      <sz val="9"/>
      <color indexed="10"/>
      <name val="宋体"/>
      <family val="0"/>
    </font>
    <font>
      <sz val="10"/>
      <color indexed="8"/>
      <name val="宋体"/>
      <family val="0"/>
    </font>
    <font>
      <sz val="10"/>
      <color indexed="8"/>
      <name val="Times New Roman"/>
      <family val="1"/>
    </font>
    <font>
      <sz val="11"/>
      <color indexed="8"/>
      <name val="Times New Roman"/>
      <family val="1"/>
    </font>
    <font>
      <sz val="11"/>
      <color indexed="10"/>
      <name val="Times New Roman"/>
      <family val="1"/>
    </font>
    <font>
      <sz val="11"/>
      <color indexed="17"/>
      <name val="宋体"/>
      <family val="0"/>
    </font>
    <font>
      <sz val="11"/>
      <color indexed="9"/>
      <name val="宋体"/>
      <family val="0"/>
    </font>
    <font>
      <sz val="11"/>
      <color indexed="20"/>
      <name val="宋体"/>
      <family val="0"/>
    </font>
    <font>
      <sz val="11"/>
      <color indexed="62"/>
      <name val="宋体"/>
      <family val="0"/>
    </font>
    <font>
      <sz val="12"/>
      <color indexed="9"/>
      <name val="宋体"/>
      <family val="0"/>
    </font>
    <font>
      <b/>
      <sz val="13"/>
      <color indexed="56"/>
      <name val="宋体"/>
      <family val="0"/>
    </font>
    <font>
      <b/>
      <sz val="11"/>
      <color indexed="56"/>
      <name val="宋体"/>
      <family val="0"/>
    </font>
    <font>
      <sz val="11"/>
      <color indexed="60"/>
      <name val="宋体"/>
      <family val="0"/>
    </font>
    <font>
      <sz val="12"/>
      <color indexed="17"/>
      <name val="宋体"/>
      <family val="0"/>
    </font>
    <font>
      <sz val="12"/>
      <color indexed="16"/>
      <name val="宋体"/>
      <family val="0"/>
    </font>
    <font>
      <sz val="10"/>
      <name val="Arial"/>
      <family val="2"/>
    </font>
    <font>
      <u val="single"/>
      <sz val="9"/>
      <color indexed="12"/>
      <name val="宋体"/>
      <family val="0"/>
    </font>
    <font>
      <b/>
      <sz val="11"/>
      <color indexed="9"/>
      <name val="宋体"/>
      <family val="0"/>
    </font>
    <font>
      <u val="single"/>
      <sz val="9"/>
      <color indexed="36"/>
      <name val="宋体"/>
      <family val="0"/>
    </font>
    <font>
      <b/>
      <sz val="15"/>
      <color indexed="56"/>
      <name val="宋体"/>
      <family val="0"/>
    </font>
    <font>
      <sz val="11"/>
      <color indexed="20"/>
      <name val="Tahoma"/>
      <family val="2"/>
    </font>
    <font>
      <sz val="12"/>
      <color indexed="20"/>
      <name val="楷体_GB2312"/>
      <family val="0"/>
    </font>
    <font>
      <sz val="10.5"/>
      <color indexed="17"/>
      <name val="宋体"/>
      <family val="0"/>
    </font>
    <font>
      <b/>
      <sz val="18"/>
      <color indexed="56"/>
      <name val="宋体"/>
      <family val="0"/>
    </font>
    <font>
      <sz val="12"/>
      <color indexed="9"/>
      <name val="楷体_GB2312"/>
      <family val="0"/>
    </font>
    <font>
      <i/>
      <sz val="11"/>
      <color indexed="23"/>
      <name val="宋体"/>
      <family val="0"/>
    </font>
    <font>
      <b/>
      <sz val="11"/>
      <color indexed="63"/>
      <name val="宋体"/>
      <family val="0"/>
    </font>
    <font>
      <b/>
      <sz val="11"/>
      <color indexed="52"/>
      <name val="宋体"/>
      <family val="0"/>
    </font>
    <font>
      <sz val="12"/>
      <color indexed="8"/>
      <name val="楷体_GB2312"/>
      <family val="0"/>
    </font>
    <font>
      <sz val="11"/>
      <color indexed="52"/>
      <name val="宋体"/>
      <family val="0"/>
    </font>
    <font>
      <b/>
      <sz val="11"/>
      <color indexed="8"/>
      <name val="宋体"/>
      <family val="0"/>
    </font>
    <font>
      <sz val="10.5"/>
      <color indexed="20"/>
      <name val="宋体"/>
      <family val="0"/>
    </font>
    <font>
      <b/>
      <sz val="10"/>
      <name val="Tms Rmn"/>
      <family val="2"/>
    </font>
    <font>
      <sz val="10"/>
      <name val="Helv"/>
      <family val="2"/>
    </font>
    <font>
      <sz val="12"/>
      <color indexed="20"/>
      <name val="宋体"/>
      <family val="0"/>
    </font>
    <font>
      <sz val="12"/>
      <color indexed="17"/>
      <name val="楷体_GB2312"/>
      <family val="0"/>
    </font>
    <font>
      <u val="single"/>
      <sz val="12"/>
      <color indexed="12"/>
      <name val="宋体"/>
      <family val="0"/>
    </font>
    <font>
      <sz val="10"/>
      <name val="Geneva"/>
      <family val="2"/>
    </font>
    <font>
      <b/>
      <sz val="11"/>
      <color indexed="56"/>
      <name val="楷体_GB2312"/>
      <family val="0"/>
    </font>
    <font>
      <sz val="12"/>
      <color indexed="10"/>
      <name val="楷体_GB2312"/>
      <family val="0"/>
    </font>
    <font>
      <b/>
      <sz val="18"/>
      <name val="Arial"/>
      <family val="2"/>
    </font>
    <font>
      <sz val="7"/>
      <name val="Small Fonts"/>
      <family val="2"/>
    </font>
    <font>
      <sz val="12"/>
      <name val="Helv"/>
      <family val="2"/>
    </font>
    <font>
      <sz val="10"/>
      <name val="MS Sans Serif"/>
      <family val="2"/>
    </font>
    <font>
      <sz val="8"/>
      <name val="Times New Roman"/>
      <family val="1"/>
    </font>
    <font>
      <sz val="8"/>
      <name val="Arial"/>
      <family val="2"/>
    </font>
    <font>
      <sz val="10"/>
      <name val="楷体"/>
      <family val="3"/>
    </font>
    <font>
      <sz val="12"/>
      <color indexed="60"/>
      <name val="楷体_GB2312"/>
      <family val="0"/>
    </font>
    <font>
      <b/>
      <sz val="10"/>
      <name val="MS Sans Serif"/>
      <family val="2"/>
    </font>
    <font>
      <sz val="10"/>
      <color indexed="8"/>
      <name val="MS Sans Serif"/>
      <family val="2"/>
    </font>
    <font>
      <i/>
      <sz val="12"/>
      <color indexed="23"/>
      <name val="楷体_GB2312"/>
      <family val="0"/>
    </font>
    <font>
      <b/>
      <sz val="12"/>
      <name val="Arial"/>
      <family val="2"/>
    </font>
    <font>
      <b/>
      <sz val="12"/>
      <color indexed="8"/>
      <name val="楷体_GB2312"/>
      <family val="0"/>
    </font>
    <font>
      <sz val="10"/>
      <color indexed="8"/>
      <name val="Arial"/>
      <family val="2"/>
    </font>
    <font>
      <b/>
      <sz val="9"/>
      <name val="Arial"/>
      <family val="2"/>
    </font>
    <font>
      <sz val="12"/>
      <name val="Arial"/>
      <family val="2"/>
    </font>
    <font>
      <sz val="12"/>
      <color indexed="9"/>
      <name val="Helv"/>
      <family val="2"/>
    </font>
    <font>
      <b/>
      <sz val="15"/>
      <color indexed="56"/>
      <name val="楷体_GB2312"/>
      <family val="0"/>
    </font>
    <font>
      <b/>
      <sz val="13"/>
      <color indexed="56"/>
      <name val="楷体_GB2312"/>
      <family val="0"/>
    </font>
    <font>
      <b/>
      <sz val="14"/>
      <name val="楷体"/>
      <family val="3"/>
    </font>
    <font>
      <b/>
      <sz val="18"/>
      <color indexed="62"/>
      <name val="宋体"/>
      <family val="0"/>
    </font>
    <font>
      <b/>
      <sz val="12"/>
      <color indexed="9"/>
      <name val="楷体_GB2312"/>
      <family val="0"/>
    </font>
    <font>
      <sz val="12"/>
      <name val="바탕체"/>
      <family val="3"/>
    </font>
    <font>
      <sz val="12"/>
      <name val="官帕眉"/>
      <family val="0"/>
    </font>
    <font>
      <b/>
      <sz val="12"/>
      <color indexed="52"/>
      <name val="楷体_GB2312"/>
      <family val="0"/>
    </font>
    <font>
      <b/>
      <sz val="12"/>
      <color indexed="63"/>
      <name val="楷体_GB2312"/>
      <family val="0"/>
    </font>
    <font>
      <sz val="12"/>
      <color indexed="62"/>
      <name val="楷体_GB2312"/>
      <family val="0"/>
    </font>
    <font>
      <sz val="11"/>
      <color indexed="17"/>
      <name val="Tahoma"/>
      <family val="2"/>
    </font>
    <font>
      <u val="single"/>
      <sz val="12"/>
      <color indexed="36"/>
      <name val="宋体"/>
      <family val="0"/>
    </font>
    <font>
      <sz val="12"/>
      <color indexed="52"/>
      <name val="楷体_GB2312"/>
      <family val="0"/>
    </font>
    <font>
      <sz val="12"/>
      <name val="Courier"/>
      <family val="2"/>
    </font>
    <font>
      <b/>
      <sz val="16"/>
      <name val="Times New Roman"/>
      <family val="1"/>
    </font>
    <font>
      <sz val="12"/>
      <name val="仿宋_GB2312"/>
      <family val="0"/>
    </font>
    <font>
      <b/>
      <sz val="8"/>
      <name val="宋体"/>
      <family val="2"/>
    </font>
  </fonts>
  <fills count="36">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10"/>
        <bgColor indexed="64"/>
      </patternFill>
    </fill>
    <fill>
      <patternFill patternType="solid">
        <fgColor indexed="45"/>
        <bgColor indexed="64"/>
      </patternFill>
    </fill>
    <fill>
      <patternFill patternType="solid">
        <fgColor indexed="47"/>
        <bgColor indexed="64"/>
      </patternFill>
    </fill>
    <fill>
      <patternFill patternType="solid">
        <fgColor indexed="30"/>
        <bgColor indexed="64"/>
      </patternFill>
    </fill>
    <fill>
      <patternFill patternType="solid">
        <fgColor indexed="54"/>
        <bgColor indexed="64"/>
      </patternFill>
    </fill>
    <fill>
      <patternFill patternType="solid">
        <fgColor indexed="22"/>
        <bgColor indexed="64"/>
      </patternFill>
    </fill>
    <fill>
      <patternFill patternType="solid">
        <fgColor indexed="11"/>
        <bgColor indexed="64"/>
      </patternFill>
    </fill>
    <fill>
      <patternFill patternType="solid">
        <fgColor indexed="31"/>
        <bgColor indexed="64"/>
      </patternFill>
    </fill>
    <fill>
      <patternFill patternType="solid">
        <fgColor indexed="36"/>
        <bgColor indexed="64"/>
      </patternFill>
    </fill>
    <fill>
      <patternFill patternType="solid">
        <fgColor indexed="43"/>
        <bgColor indexed="64"/>
      </patternFill>
    </fill>
    <fill>
      <patternFill patternType="solid">
        <fgColor indexed="27"/>
        <bgColor indexed="64"/>
      </patternFill>
    </fill>
    <fill>
      <patternFill patternType="solid">
        <fgColor indexed="52"/>
        <bgColor indexed="64"/>
      </patternFill>
    </fill>
    <fill>
      <patternFill patternType="solid">
        <fgColor indexed="55"/>
        <bgColor indexed="64"/>
      </patternFill>
    </fill>
    <fill>
      <patternFill patternType="solid">
        <fgColor indexed="51"/>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62"/>
        <bgColor indexed="64"/>
      </patternFill>
    </fill>
    <fill>
      <patternFill patternType="solid">
        <fgColor indexed="49"/>
        <bgColor indexed="64"/>
      </patternFill>
    </fill>
    <fill>
      <patternFill patternType="gray0625"/>
    </fill>
    <fill>
      <patternFill patternType="solid">
        <fgColor indexed="57"/>
        <bgColor indexed="64"/>
      </patternFill>
    </fill>
    <fill>
      <patternFill patternType="solid">
        <fgColor indexed="53"/>
        <bgColor indexed="64"/>
      </patternFill>
    </fill>
    <fill>
      <patternFill patternType="lightUp">
        <fgColor indexed="9"/>
        <bgColor indexed="29"/>
      </patternFill>
    </fill>
    <fill>
      <patternFill patternType="lightUp">
        <fgColor indexed="9"/>
        <bgColor indexed="55"/>
      </patternFill>
    </fill>
    <fill>
      <patternFill patternType="mediumGray">
        <fgColor indexed="22"/>
      </patternFill>
    </fill>
    <fill>
      <patternFill patternType="solid">
        <fgColor indexed="15"/>
        <bgColor indexed="64"/>
      </patternFill>
    </fill>
    <fill>
      <patternFill patternType="lightUp">
        <fgColor indexed="9"/>
        <bgColor indexed="22"/>
      </patternFill>
    </fill>
    <fill>
      <patternFill patternType="solid">
        <fgColor indexed="25"/>
        <bgColor indexed="64"/>
      </patternFill>
    </fill>
    <fill>
      <patternFill patternType="solid">
        <fgColor indexed="12"/>
        <bgColor indexed="64"/>
      </patternFill>
    </fill>
    <fill>
      <patternFill patternType="solid">
        <fgColor indexed="9"/>
        <bgColor indexed="64"/>
      </patternFill>
    </fill>
    <fill>
      <patternFill patternType="mediumGray">
        <fgColor indexed="9"/>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style="thin"/>
      <top>
        <color indexed="63"/>
      </top>
      <bottom style="thin"/>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right/>
      <top style="medium"/>
      <bottom style="medium"/>
    </border>
    <border>
      <left/>
      <right/>
      <top style="thin"/>
      <bottom style="thin"/>
    </border>
    <border>
      <left>
        <color indexed="63"/>
      </left>
      <right>
        <color indexed="63"/>
      </right>
      <top>
        <color indexed="63"/>
      </top>
      <bottom style="medium"/>
    </border>
    <border>
      <left/>
      <right/>
      <top style="thin"/>
      <bottom style="double"/>
    </border>
    <border>
      <left>
        <color indexed="63"/>
      </left>
      <right>
        <color indexed="63"/>
      </right>
      <top>
        <color indexed="63"/>
      </top>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top style="thin"/>
      <bottom style="thin"/>
    </border>
    <border>
      <left style="thin"/>
      <right>
        <color indexed="63"/>
      </right>
      <top style="thin"/>
      <bottom>
        <color indexed="63"/>
      </bottom>
    </border>
    <border>
      <left style="thin"/>
      <right>
        <color indexed="63"/>
      </right>
      <top>
        <color indexed="63"/>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3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2" fillId="3" borderId="0" applyNumberFormat="0" applyBorder="0" applyAlignment="0" applyProtection="0"/>
    <xf numFmtId="0" fontId="55" fillId="4" borderId="0" applyNumberFormat="0" applyBorder="0" applyAlignment="0" applyProtection="0"/>
    <xf numFmtId="0" fontId="56" fillId="5" borderId="0" applyNumberFormat="0" applyBorder="0" applyAlignment="0" applyProtection="0"/>
    <xf numFmtId="0" fontId="57" fillId="6" borderId="1" applyNumberFormat="0" applyAlignment="0" applyProtection="0"/>
    <xf numFmtId="0" fontId="55"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58" fillId="8" borderId="0" applyNumberFormat="0" applyBorder="0" applyAlignment="0" applyProtection="0"/>
    <xf numFmtId="0" fontId="7" fillId="9" borderId="0" applyNumberFormat="0" applyBorder="0" applyAlignment="0" applyProtection="0"/>
    <xf numFmtId="0" fontId="2" fillId="5" borderId="0" applyNumberFormat="0" applyBorder="0" applyAlignment="0" applyProtection="0"/>
    <xf numFmtId="0" fontId="56" fillId="5" borderId="0" applyNumberFormat="0" applyBorder="0" applyAlignment="0" applyProtection="0"/>
    <xf numFmtId="0" fontId="12" fillId="0" borderId="0">
      <alignment/>
      <protection/>
    </xf>
    <xf numFmtId="0" fontId="57" fillId="6" borderId="1"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55" fillId="12" borderId="0" applyNumberFormat="0" applyBorder="0" applyAlignment="0" applyProtection="0"/>
    <xf numFmtId="0" fontId="59" fillId="0" borderId="2" applyNumberFormat="0" applyFill="0" applyAlignment="0" applyProtection="0"/>
    <xf numFmtId="0" fontId="60" fillId="0" borderId="0" applyNumberFormat="0" applyFill="0" applyBorder="0" applyAlignment="0" applyProtection="0"/>
    <xf numFmtId="0" fontId="2" fillId="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56" fillId="5" borderId="0" applyNumberFormat="0" applyBorder="0" applyAlignment="0" applyProtection="0"/>
    <xf numFmtId="0" fontId="63" fillId="5" borderId="0" applyNumberFormat="0" applyBorder="0" applyAlignment="0" applyProtection="0"/>
    <xf numFmtId="49" fontId="64" fillId="0" borderId="0" applyFont="0" applyFill="0" applyBorder="0" applyAlignment="0" applyProtection="0"/>
    <xf numFmtId="0" fontId="55" fillId="10"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8" fillId="15" borderId="0" applyNumberFormat="0" applyBorder="0" applyAlignment="0" applyProtection="0"/>
    <xf numFmtId="176" fontId="64" fillId="0" borderId="3" applyFill="0" applyProtection="0">
      <alignment horizontal="right"/>
    </xf>
    <xf numFmtId="0" fontId="55" fillId="15" borderId="0" applyNumberFormat="0" applyBorder="0" applyAlignment="0" applyProtection="0"/>
    <xf numFmtId="0" fontId="56" fillId="5" borderId="0" applyNumberFormat="0" applyBorder="0" applyAlignment="0" applyProtection="0"/>
    <xf numFmtId="41" fontId="11" fillId="0" borderId="0" applyFont="0" applyFill="0" applyBorder="0" applyAlignment="0" applyProtection="0"/>
    <xf numFmtId="0" fontId="58" fillId="16" borderId="0" applyNumberFormat="0" applyBorder="0" applyAlignment="0" applyProtection="0"/>
    <xf numFmtId="0" fontId="2" fillId="17" borderId="0" applyNumberFormat="0" applyBorder="0" applyAlignment="0" applyProtection="0"/>
    <xf numFmtId="0" fontId="65" fillId="0" borderId="0" applyNumberFormat="0" applyFill="0" applyBorder="0" applyAlignment="0" applyProtection="0"/>
    <xf numFmtId="0" fontId="56" fillId="5" borderId="0" applyNumberFormat="0" applyBorder="0" applyAlignment="0" applyProtection="0"/>
    <xf numFmtId="0" fontId="2" fillId="14" borderId="0" applyNumberFormat="0" applyBorder="0" applyAlignment="0" applyProtection="0"/>
    <xf numFmtId="0" fontId="66" fillId="16" borderId="4" applyNumberFormat="0" applyAlignment="0" applyProtection="0"/>
    <xf numFmtId="0" fontId="54" fillId="2" borderId="0" applyNumberFormat="0" applyBorder="0" applyAlignment="0" applyProtection="0"/>
    <xf numFmtId="0" fontId="2" fillId="11"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14" borderId="0" applyNumberFormat="0" applyBorder="0" applyAlignment="0" applyProtection="0"/>
    <xf numFmtId="0" fontId="61" fillId="13" borderId="0" applyNumberFormat="0" applyBorder="0" applyAlignment="0" applyProtection="0"/>
    <xf numFmtId="0" fontId="55" fillId="12" borderId="0" applyNumberFormat="0" applyBorder="0" applyAlignment="0" applyProtection="0"/>
    <xf numFmtId="0" fontId="2" fillId="17" borderId="0" applyNumberFormat="0" applyBorder="0" applyAlignment="0" applyProtection="0"/>
    <xf numFmtId="0" fontId="67" fillId="0" borderId="0" applyNumberFormat="0" applyFill="0" applyBorder="0" applyAlignment="0" applyProtection="0"/>
    <xf numFmtId="0" fontId="54" fillId="14" borderId="0" applyNumberFormat="0" applyBorder="0" applyAlignment="0" applyProtection="0"/>
    <xf numFmtId="0" fontId="56" fillId="5" borderId="0" applyNumberFormat="0" applyBorder="0" applyAlignment="0" applyProtection="0"/>
    <xf numFmtId="0" fontId="68" fillId="0" borderId="5" applyNumberFormat="0" applyFill="0" applyAlignment="0" applyProtection="0"/>
    <xf numFmtId="0" fontId="54" fillId="2" borderId="0" applyNumberFormat="0" applyBorder="0" applyAlignment="0" applyProtection="0"/>
    <xf numFmtId="0" fontId="58" fillId="8" borderId="0" applyNumberFormat="0" applyBorder="0" applyAlignment="0" applyProtection="0"/>
    <xf numFmtId="0" fontId="69" fillId="5" borderId="0" applyNumberFormat="0" applyBorder="0" applyAlignment="0" applyProtection="0"/>
    <xf numFmtId="0" fontId="56" fillId="5" borderId="0" applyNumberFormat="0" applyBorder="0" applyAlignment="0" applyProtection="0"/>
    <xf numFmtId="0" fontId="11" fillId="18" borderId="6" applyNumberFormat="0" applyFont="0" applyAlignment="0" applyProtection="0"/>
    <xf numFmtId="0" fontId="55" fillId="19" borderId="0" applyNumberFormat="0" applyBorder="0" applyAlignment="0" applyProtection="0"/>
    <xf numFmtId="0" fontId="56" fillId="5" borderId="0" applyNumberFormat="0" applyBorder="0" applyAlignment="0" applyProtection="0"/>
    <xf numFmtId="0" fontId="62" fillId="14" borderId="0" applyNumberFormat="0" applyBorder="0" applyAlignment="0" applyProtection="0"/>
    <xf numFmtId="0" fontId="12" fillId="0" borderId="0">
      <alignment/>
      <protection/>
    </xf>
    <xf numFmtId="0" fontId="2" fillId="3" borderId="0" applyNumberFormat="0" applyBorder="0" applyAlignment="0" applyProtection="0"/>
    <xf numFmtId="0" fontId="2" fillId="10" borderId="0" applyNumberFormat="0" applyBorder="0" applyAlignment="0" applyProtection="0"/>
    <xf numFmtId="0" fontId="55" fillId="19" borderId="0" applyNumberFormat="0" applyBorder="0" applyAlignment="0" applyProtection="0"/>
    <xf numFmtId="0" fontId="58" fillId="15" borderId="0" applyNumberFormat="0" applyBorder="0" applyAlignment="0" applyProtection="0"/>
    <xf numFmtId="0" fontId="63" fillId="5" borderId="0" applyNumberFormat="0" applyBorder="0" applyAlignment="0" applyProtection="0"/>
    <xf numFmtId="0" fontId="58" fillId="20"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70" fillId="5" borderId="0" applyNumberFormat="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71" fillId="14" borderId="0" applyNumberFormat="0" applyBorder="0" applyAlignment="0" applyProtection="0"/>
    <xf numFmtId="0" fontId="55" fillId="15" borderId="0" applyNumberFormat="0" applyBorder="0" applyAlignment="0" applyProtection="0"/>
    <xf numFmtId="0" fontId="56" fillId="3" borderId="0" applyNumberFormat="0" applyBorder="0" applyAlignment="0" applyProtection="0"/>
    <xf numFmtId="0" fontId="55" fillId="19" borderId="0" applyNumberFormat="0" applyBorder="0" applyAlignment="0" applyProtection="0"/>
    <xf numFmtId="0" fontId="56" fillId="5" borderId="0" applyNumberFormat="0" applyBorder="0" applyAlignment="0" applyProtection="0"/>
    <xf numFmtId="0" fontId="72" fillId="0" borderId="0" applyNumberFormat="0" applyFill="0" applyBorder="0" applyAlignment="0" applyProtection="0"/>
    <xf numFmtId="0" fontId="73" fillId="21" borderId="0" applyNumberFormat="0" applyBorder="0" applyAlignment="0" applyProtection="0"/>
    <xf numFmtId="0" fontId="55" fillId="12"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74" fillId="0" borderId="0" applyNumberFormat="0" applyFill="0" applyBorder="0" applyAlignment="0" applyProtection="0"/>
    <xf numFmtId="0" fontId="68" fillId="0" borderId="5" applyNumberFormat="0" applyFill="0" applyAlignment="0" applyProtection="0"/>
    <xf numFmtId="0" fontId="58" fillId="20" borderId="0" applyNumberFormat="0" applyBorder="0" applyAlignment="0" applyProtection="0"/>
    <xf numFmtId="0" fontId="56" fillId="5" borderId="0" applyNumberFormat="0" applyBorder="0" applyAlignment="0" applyProtection="0"/>
    <xf numFmtId="0" fontId="68" fillId="0" borderId="5" applyNumberFormat="0" applyFill="0" applyAlignment="0" applyProtection="0"/>
    <xf numFmtId="0" fontId="55" fillId="22" borderId="0" applyNumberFormat="0" applyBorder="0" applyAlignment="0" applyProtection="0"/>
    <xf numFmtId="0" fontId="2" fillId="14" borderId="0" applyNumberFormat="0" applyBorder="0" applyAlignment="0" applyProtection="0"/>
    <xf numFmtId="0" fontId="54" fillId="14" borderId="0" applyNumberFormat="0" applyBorder="0" applyAlignment="0" applyProtection="0"/>
    <xf numFmtId="9" fontId="11" fillId="0" borderId="0" applyFont="0" applyFill="0" applyBorder="0" applyAlignment="0" applyProtection="0"/>
    <xf numFmtId="0" fontId="55" fillId="19" borderId="0" applyNumberFormat="0" applyBorder="0" applyAlignment="0" applyProtection="0"/>
    <xf numFmtId="0" fontId="56" fillId="5" borderId="0" applyNumberFormat="0" applyBorder="0" applyAlignment="0" applyProtection="0"/>
    <xf numFmtId="0" fontId="55" fillId="15" borderId="0" applyNumberFormat="0" applyBorder="0" applyAlignment="0" applyProtection="0"/>
    <xf numFmtId="0" fontId="56" fillId="5" borderId="0" applyNumberFormat="0" applyBorder="0" applyAlignment="0" applyProtection="0"/>
    <xf numFmtId="0" fontId="59" fillId="0" borderId="2" applyNumberFormat="0" applyFill="0" applyAlignment="0" applyProtection="0"/>
    <xf numFmtId="43" fontId="11" fillId="0" borderId="0" applyFont="0" applyFill="0" applyBorder="0" applyAlignment="0" applyProtection="0"/>
    <xf numFmtId="9" fontId="11" fillId="0" borderId="0" applyFont="0" applyFill="0" applyBorder="0" applyAlignment="0" applyProtection="0"/>
    <xf numFmtId="0" fontId="2" fillId="10" borderId="0" applyNumberFormat="0" applyBorder="0" applyAlignment="0" applyProtection="0"/>
    <xf numFmtId="0" fontId="54" fillId="2"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55" fillId="7" borderId="0" applyNumberFormat="0" applyBorder="0" applyAlignment="0" applyProtection="0"/>
    <xf numFmtId="0" fontId="58" fillId="8" borderId="0" applyNumberFormat="0" applyBorder="0" applyAlignment="0" applyProtection="0"/>
    <xf numFmtId="0" fontId="56" fillId="5" borderId="0" applyNumberFormat="0" applyBorder="0" applyAlignment="0" applyProtection="0"/>
    <xf numFmtId="0" fontId="58" fillId="15" borderId="0" applyNumberFormat="0" applyBorder="0" applyAlignment="0" applyProtection="0"/>
    <xf numFmtId="0" fontId="55" fillId="19" borderId="0" applyNumberFormat="0" applyBorder="0" applyAlignment="0" applyProtection="0"/>
    <xf numFmtId="0" fontId="56" fillId="5" borderId="0" applyNumberFormat="0" applyBorder="0" applyAlignment="0" applyProtection="0"/>
    <xf numFmtId="0" fontId="60" fillId="0" borderId="7" applyNumberFormat="0" applyFill="0" applyAlignment="0" applyProtection="0"/>
    <xf numFmtId="0" fontId="54" fillId="2"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11" fillId="18" borderId="6" applyNumberFormat="0" applyFont="0" applyAlignment="0" applyProtection="0"/>
    <xf numFmtId="0" fontId="2" fillId="17" borderId="0" applyNumberFormat="0" applyBorder="0" applyAlignment="0" applyProtection="0"/>
    <xf numFmtId="0" fontId="55" fillId="12" borderId="0" applyNumberFormat="0" applyBorder="0" applyAlignment="0" applyProtection="0"/>
    <xf numFmtId="0" fontId="58" fillId="15" borderId="0" applyNumberFormat="0" applyBorder="0" applyAlignment="0" applyProtection="0"/>
    <xf numFmtId="0" fontId="75" fillId="9" borderId="8" applyNumberFormat="0" applyAlignment="0" applyProtection="0"/>
    <xf numFmtId="0" fontId="54" fillId="2" borderId="0" applyNumberFormat="0" applyBorder="0" applyAlignment="0" applyProtection="0"/>
    <xf numFmtId="0" fontId="2" fillId="5" borderId="0" applyNumberFormat="0" applyBorder="0" applyAlignment="0" applyProtection="0"/>
    <xf numFmtId="0" fontId="56" fillId="5" borderId="0" applyNumberFormat="0" applyBorder="0" applyAlignment="0" applyProtection="0"/>
    <xf numFmtId="0" fontId="59" fillId="0" borderId="2" applyNumberFormat="0" applyFill="0" applyAlignment="0" applyProtection="0"/>
    <xf numFmtId="0" fontId="2" fillId="10" borderId="0" applyNumberFormat="0" applyBorder="0" applyAlignment="0" applyProtection="0"/>
    <xf numFmtId="0" fontId="57" fillId="6" borderId="1" applyNumberFormat="0" applyAlignment="0" applyProtection="0"/>
    <xf numFmtId="0" fontId="76" fillId="9" borderId="1" applyNumberFormat="0" applyAlignment="0" applyProtection="0"/>
    <xf numFmtId="0" fontId="56" fillId="5" borderId="0" applyNumberFormat="0" applyBorder="0" applyAlignment="0" applyProtection="0"/>
    <xf numFmtId="0" fontId="77" fillId="3" borderId="0" applyNumberFormat="0" applyBorder="0" applyAlignment="0" applyProtection="0"/>
    <xf numFmtId="0" fontId="56" fillId="5" borderId="0" applyNumberFormat="0" applyBorder="0" applyAlignment="0" applyProtection="0"/>
    <xf numFmtId="0" fontId="66" fillId="16" borderId="4" applyNumberFormat="0" applyAlignment="0" applyProtection="0"/>
    <xf numFmtId="0" fontId="2" fillId="6" borderId="0" applyNumberFormat="0" applyBorder="0" applyAlignment="0" applyProtection="0"/>
    <xf numFmtId="0" fontId="55" fillId="4" borderId="0" applyNumberFormat="0" applyBorder="0" applyAlignment="0" applyProtection="0"/>
    <xf numFmtId="0" fontId="55" fillId="7" borderId="0" applyNumberFormat="0" applyBorder="0" applyAlignment="0" applyProtection="0"/>
    <xf numFmtId="0" fontId="56" fillId="5" borderId="0" applyNumberFormat="0" applyBorder="0" applyAlignment="0" applyProtection="0"/>
    <xf numFmtId="0" fontId="55" fillId="10" borderId="0" applyNumberFormat="0" applyBorder="0" applyAlignment="0" applyProtection="0"/>
    <xf numFmtId="0" fontId="2" fillId="2" borderId="0" applyNumberFormat="0" applyBorder="0" applyAlignment="0" applyProtection="0"/>
    <xf numFmtId="178" fontId="11" fillId="0" borderId="0" applyFont="0" applyFill="0" applyBorder="0" applyAlignment="0" applyProtection="0"/>
    <xf numFmtId="0" fontId="11" fillId="18" borderId="6" applyNumberFormat="0" applyFont="0" applyAlignment="0" applyProtection="0"/>
    <xf numFmtId="0" fontId="2" fillId="20"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78" fillId="0" borderId="9" applyNumberFormat="0" applyFill="0" applyAlignment="0" applyProtection="0"/>
    <xf numFmtId="0" fontId="54" fillId="2" borderId="0" applyNumberFormat="0" applyBorder="0" applyAlignment="0" applyProtection="0"/>
    <xf numFmtId="0" fontId="61" fillId="13" borderId="0" applyNumberFormat="0" applyBorder="0" applyAlignment="0" applyProtection="0"/>
    <xf numFmtId="0" fontId="73" fillId="12" borderId="0" applyNumberFormat="0" applyBorder="0" applyAlignment="0" applyProtection="0"/>
    <xf numFmtId="0" fontId="2" fillId="17" borderId="0" applyNumberFormat="0" applyBorder="0" applyAlignment="0" applyProtection="0"/>
    <xf numFmtId="0" fontId="79" fillId="0" borderId="10" applyNumberFormat="0" applyFill="0" applyAlignment="0" applyProtection="0"/>
    <xf numFmtId="0" fontId="80" fillId="3"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60" fillId="0" borderId="7" applyNumberFormat="0" applyFill="0" applyAlignment="0" applyProtection="0"/>
    <xf numFmtId="0" fontId="2" fillId="2" borderId="0" applyNumberFormat="0" applyBorder="0" applyAlignment="0" applyProtection="0"/>
    <xf numFmtId="0" fontId="2" fillId="2" borderId="0" applyNumberFormat="0" applyBorder="0" applyAlignment="0" applyProtection="0"/>
    <xf numFmtId="0" fontId="75" fillId="9" borderId="8" applyNumberFormat="0" applyAlignment="0" applyProtection="0"/>
    <xf numFmtId="0" fontId="56" fillId="5" borderId="0" applyNumberFormat="0" applyBorder="0" applyAlignment="0" applyProtection="0"/>
    <xf numFmtId="0" fontId="61" fillId="13" borderId="0" applyNumberFormat="0" applyBorder="0" applyAlignment="0" applyProtection="0"/>
    <xf numFmtId="0" fontId="64" fillId="0" borderId="0">
      <alignment/>
      <protection/>
    </xf>
    <xf numFmtId="0" fontId="81" fillId="23" borderId="11">
      <alignment/>
      <protection locked="0"/>
    </xf>
    <xf numFmtId="0" fontId="2" fillId="3" borderId="0" applyNumberFormat="0" applyBorder="0" applyAlignment="0" applyProtection="0"/>
    <xf numFmtId="0" fontId="54"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54" fillId="14" borderId="0" applyNumberFormat="0" applyBorder="0" applyAlignment="0" applyProtection="0"/>
    <xf numFmtId="0" fontId="62" fillId="14" borderId="0" applyNumberFormat="0" applyBorder="0" applyAlignment="0" applyProtection="0"/>
    <xf numFmtId="0" fontId="55" fillId="19" borderId="0" applyNumberFormat="0" applyBorder="0" applyAlignment="0" applyProtection="0"/>
    <xf numFmtId="0" fontId="55" fillId="21" borderId="0" applyNumberFormat="0" applyBorder="0" applyAlignment="0" applyProtection="0"/>
    <xf numFmtId="0" fontId="54" fillId="2" borderId="0" applyNumberFormat="0" applyBorder="0" applyAlignment="0" applyProtection="0"/>
    <xf numFmtId="0" fontId="60" fillId="0" borderId="0" applyNumberFormat="0" applyFill="0" applyBorder="0" applyAlignment="0" applyProtection="0"/>
    <xf numFmtId="0" fontId="82" fillId="0" borderId="0">
      <alignment/>
      <protection/>
    </xf>
    <xf numFmtId="0" fontId="2" fillId="11" borderId="0" applyNumberFormat="0" applyBorder="0" applyAlignment="0" applyProtection="0"/>
    <xf numFmtId="0" fontId="82" fillId="0" borderId="0">
      <alignment/>
      <protection/>
    </xf>
    <xf numFmtId="0" fontId="56" fillId="5" borderId="0" applyNumberFormat="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56" fillId="3" borderId="0" applyNumberFormat="0" applyBorder="0" applyAlignment="0" applyProtection="0"/>
    <xf numFmtId="0" fontId="55" fillId="24" borderId="0" applyNumberFormat="0" applyBorder="0" applyAlignment="0" applyProtection="0"/>
    <xf numFmtId="0" fontId="11" fillId="0" borderId="0" applyNumberFormat="0" applyFont="0" applyFill="0" applyBorder="0" applyAlignment="0" applyProtection="0"/>
    <xf numFmtId="0" fontId="11" fillId="0" borderId="0">
      <alignment vertical="center"/>
      <protection/>
    </xf>
    <xf numFmtId="0" fontId="55" fillId="12" borderId="0" applyNumberFormat="0" applyBorder="0" applyAlignment="0" applyProtection="0"/>
    <xf numFmtId="0" fontId="56" fillId="5" borderId="0" applyNumberFormat="0" applyBorder="0" applyAlignment="0" applyProtection="0"/>
    <xf numFmtId="0" fontId="2" fillId="3"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2" fillId="3" borderId="0" applyNumberFormat="0" applyBorder="0" applyAlignment="0" applyProtection="0"/>
    <xf numFmtId="0" fontId="57" fillId="6" borderId="1" applyNumberFormat="0" applyAlignment="0" applyProtection="0"/>
    <xf numFmtId="0" fontId="55" fillId="22" borderId="0" applyNumberFormat="0" applyBorder="0" applyAlignment="0" applyProtection="0"/>
    <xf numFmtId="0" fontId="55" fillId="15" borderId="0" applyNumberFormat="0" applyBorder="0" applyAlignment="0" applyProtection="0"/>
    <xf numFmtId="0" fontId="2" fillId="20" borderId="0" applyNumberFormat="0" applyBorder="0" applyAlignment="0" applyProtection="0"/>
    <xf numFmtId="0" fontId="63" fillId="5" borderId="0" applyNumberFormat="0" applyBorder="0" applyAlignment="0" applyProtection="0"/>
    <xf numFmtId="0" fontId="56" fillId="5" borderId="0" applyNumberFormat="0" applyBorder="0" applyAlignment="0" applyProtection="0"/>
    <xf numFmtId="0" fontId="57" fillId="6" borderId="1" applyNumberFormat="0" applyAlignment="0" applyProtection="0"/>
    <xf numFmtId="0" fontId="68" fillId="0" borderId="5" applyNumberFormat="0" applyFill="0" applyAlignment="0" applyProtection="0"/>
    <xf numFmtId="0" fontId="56" fillId="3" borderId="0" applyNumberFormat="0" applyBorder="0" applyAlignment="0" applyProtection="0"/>
    <xf numFmtId="0" fontId="55" fillId="22" borderId="0" applyNumberFormat="0" applyBorder="0" applyAlignment="0" applyProtection="0"/>
    <xf numFmtId="0" fontId="5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7" borderId="0" applyNumberFormat="0" applyBorder="0" applyAlignment="0" applyProtection="0"/>
    <xf numFmtId="0" fontId="61" fillId="13" borderId="0" applyNumberFormat="0" applyBorder="0" applyAlignment="0" applyProtection="0"/>
    <xf numFmtId="0" fontId="60" fillId="0" borderId="7" applyNumberFormat="0" applyFill="0" applyAlignment="0" applyProtection="0"/>
    <xf numFmtId="0" fontId="82" fillId="0" borderId="0">
      <alignment/>
      <protection/>
    </xf>
    <xf numFmtId="0" fontId="12" fillId="0" borderId="0">
      <alignment/>
      <protection/>
    </xf>
    <xf numFmtId="0" fontId="57" fillId="6" borderId="1" applyNumberFormat="0" applyAlignment="0" applyProtection="0"/>
    <xf numFmtId="0" fontId="55" fillId="15" borderId="0" applyNumberFormat="0" applyBorder="0" applyAlignment="0" applyProtection="0"/>
    <xf numFmtId="0" fontId="56" fillId="5" borderId="0" applyNumberFormat="0" applyBorder="0" applyAlignment="0" applyProtection="0"/>
    <xf numFmtId="0" fontId="2" fillId="20" borderId="0" applyNumberFormat="0" applyBorder="0" applyAlignment="0" applyProtection="0"/>
    <xf numFmtId="0" fontId="68" fillId="0" borderId="5" applyNumberFormat="0" applyFill="0" applyAlignment="0" applyProtection="0"/>
    <xf numFmtId="0" fontId="12" fillId="0" borderId="0">
      <alignment/>
      <protection/>
    </xf>
    <xf numFmtId="0" fontId="64" fillId="0" borderId="0">
      <alignment/>
      <protection/>
    </xf>
    <xf numFmtId="0" fontId="64" fillId="0" borderId="0">
      <alignment/>
      <protection locked="0"/>
    </xf>
    <xf numFmtId="0" fontId="2" fillId="3"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12" fillId="0" borderId="0">
      <alignment/>
      <protection/>
    </xf>
    <xf numFmtId="9" fontId="2" fillId="0" borderId="0" applyFont="0" applyFill="0" applyBorder="0" applyAlignment="0" applyProtection="0"/>
    <xf numFmtId="0" fontId="12" fillId="0" borderId="0">
      <alignment/>
      <protection/>
    </xf>
    <xf numFmtId="0" fontId="2" fillId="19" borderId="0" applyNumberFormat="0" applyBorder="0" applyAlignment="0" applyProtection="0"/>
    <xf numFmtId="0" fontId="84" fillId="2" borderId="0" applyNumberFormat="0" applyBorder="0" applyAlignment="0" applyProtection="0"/>
    <xf numFmtId="0" fontId="82" fillId="0" borderId="0">
      <alignment/>
      <protection/>
    </xf>
    <xf numFmtId="0" fontId="60" fillId="0" borderId="0" applyNumberFormat="0" applyFill="0" applyBorder="0" applyAlignment="0" applyProtection="0"/>
    <xf numFmtId="0" fontId="66" fillId="16" borderId="4" applyNumberFormat="0" applyAlignment="0" applyProtection="0"/>
    <xf numFmtId="0" fontId="59" fillId="0" borderId="2" applyNumberFormat="0" applyFill="0" applyAlignment="0" applyProtection="0"/>
    <xf numFmtId="0" fontId="12" fillId="0" borderId="0">
      <alignment/>
      <protection/>
    </xf>
    <xf numFmtId="0" fontId="55" fillId="24" borderId="0" applyNumberFormat="0" applyBorder="0" applyAlignment="0" applyProtection="0"/>
    <xf numFmtId="0" fontId="77" fillId="2" borderId="0" applyNumberFormat="0" applyBorder="0" applyAlignment="0" applyProtection="0"/>
    <xf numFmtId="49" fontId="11" fillId="0" borderId="0" applyFont="0" applyFill="0" applyBorder="0" applyAlignment="0" applyProtection="0"/>
    <xf numFmtId="0" fontId="12" fillId="0" borderId="0">
      <alignment/>
      <protection/>
    </xf>
    <xf numFmtId="0" fontId="11" fillId="0" borderId="0">
      <alignment/>
      <protection/>
    </xf>
    <xf numFmtId="0" fontId="55" fillId="7"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82" fillId="0" borderId="0">
      <alignment/>
      <protection/>
    </xf>
    <xf numFmtId="0" fontId="2" fillId="3" borderId="0" applyNumberFormat="0" applyBorder="0" applyAlignment="0" applyProtection="0"/>
    <xf numFmtId="0" fontId="54" fillId="2" borderId="0" applyNumberFormat="0" applyBorder="0" applyAlignment="0" applyProtection="0"/>
    <xf numFmtId="0" fontId="68" fillId="0" borderId="5" applyNumberFormat="0" applyFill="0" applyAlignment="0" applyProtection="0"/>
    <xf numFmtId="0" fontId="56" fillId="5" borderId="0" applyNumberFormat="0" applyBorder="0" applyAlignment="0" applyProtection="0"/>
    <xf numFmtId="0" fontId="2" fillId="14" borderId="0" applyNumberFormat="0" applyBorder="0" applyAlignment="0" applyProtection="0"/>
    <xf numFmtId="0" fontId="54" fillId="2" borderId="0" applyNumberFormat="0" applyBorder="0" applyAlignment="0" applyProtection="0"/>
    <xf numFmtId="0" fontId="85" fillId="0" borderId="0" applyNumberFormat="0" applyFill="0" applyBorder="0" applyAlignment="0" applyProtection="0"/>
    <xf numFmtId="0" fontId="86" fillId="0" borderId="0">
      <alignment/>
      <protection/>
    </xf>
    <xf numFmtId="0" fontId="59" fillId="0" borderId="2" applyNumberFormat="0" applyFill="0" applyAlignment="0" applyProtection="0"/>
    <xf numFmtId="0" fontId="61" fillId="1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7" fillId="2" borderId="0" applyNumberFormat="0" applyBorder="0" applyAlignment="0" applyProtection="0"/>
    <xf numFmtId="49" fontId="11" fillId="0" borderId="0" applyFont="0" applyFill="0" applyBorder="0" applyAlignment="0" applyProtection="0"/>
    <xf numFmtId="0" fontId="2" fillId="3" borderId="0" applyNumberFormat="0" applyBorder="0" applyAlignment="0" applyProtection="0"/>
    <xf numFmtId="0" fontId="55" fillId="7" borderId="0" applyNumberFormat="0" applyBorder="0" applyAlignment="0" applyProtection="0"/>
    <xf numFmtId="0" fontId="56" fillId="5" borderId="0" applyNumberFormat="0" applyBorder="0" applyAlignment="0" applyProtection="0"/>
    <xf numFmtId="0" fontId="55" fillId="19" borderId="0" applyNumberFormat="0" applyBorder="0" applyAlignment="0" applyProtection="0"/>
    <xf numFmtId="0" fontId="26" fillId="0" borderId="0">
      <alignment/>
      <protection/>
    </xf>
    <xf numFmtId="0" fontId="64" fillId="0" borderId="0">
      <alignment/>
      <protection/>
    </xf>
    <xf numFmtId="0" fontId="86" fillId="0" borderId="0">
      <alignment/>
      <protection/>
    </xf>
    <xf numFmtId="0" fontId="56" fillId="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5" fillId="12" borderId="0" applyNumberFormat="0" applyBorder="0" applyAlignment="0" applyProtection="0"/>
    <xf numFmtId="0" fontId="54" fillId="2" borderId="0" applyNumberFormat="0" applyBorder="0" applyAlignment="0" applyProtection="0"/>
    <xf numFmtId="0" fontId="86" fillId="0" borderId="0">
      <alignment/>
      <protection/>
    </xf>
    <xf numFmtId="0" fontId="73" fillId="10" borderId="0" applyNumberFormat="0" applyBorder="0" applyAlignment="0" applyProtection="0"/>
    <xf numFmtId="0" fontId="71" fillId="14" borderId="0" applyNumberFormat="0" applyBorder="0" applyAlignment="0" applyProtection="0"/>
    <xf numFmtId="0" fontId="60" fillId="0" borderId="7" applyNumberFormat="0" applyFill="0" applyAlignment="0" applyProtection="0"/>
    <xf numFmtId="0" fontId="82" fillId="0" borderId="0">
      <alignment/>
      <protection/>
    </xf>
    <xf numFmtId="0" fontId="11" fillId="0" borderId="0">
      <alignment/>
      <protection/>
    </xf>
    <xf numFmtId="0" fontId="54" fillId="2" borderId="0" applyNumberFormat="0" applyBorder="0" applyAlignment="0" applyProtection="0"/>
    <xf numFmtId="0" fontId="12" fillId="0" borderId="0">
      <alignment/>
      <protection/>
    </xf>
    <xf numFmtId="0" fontId="55" fillId="21" borderId="0" applyNumberFormat="0" applyBorder="0" applyAlignment="0" applyProtection="0"/>
    <xf numFmtId="0" fontId="12" fillId="0" borderId="0">
      <alignment/>
      <protection/>
    </xf>
    <xf numFmtId="0" fontId="55" fillId="4" borderId="0" applyNumberFormat="0" applyBorder="0" applyAlignment="0" applyProtection="0"/>
    <xf numFmtId="0" fontId="7"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 fillId="14" borderId="0" applyNumberFormat="0" applyBorder="0" applyAlignment="0" applyProtection="0"/>
    <xf numFmtId="0" fontId="56" fillId="5" borderId="0" applyNumberFormat="0" applyBorder="0" applyAlignment="0" applyProtection="0"/>
    <xf numFmtId="0" fontId="82" fillId="0" borderId="0">
      <alignment/>
      <protection/>
    </xf>
    <xf numFmtId="0" fontId="55" fillId="15" borderId="0" applyNumberFormat="0" applyBorder="0" applyAlignment="0" applyProtection="0"/>
    <xf numFmtId="0" fontId="55" fillId="7" borderId="0" applyNumberFormat="0" applyBorder="0" applyAlignment="0" applyProtection="0"/>
    <xf numFmtId="0" fontId="56" fillId="5" borderId="0" applyNumberFormat="0" applyBorder="0" applyAlignment="0" applyProtection="0"/>
    <xf numFmtId="0" fontId="58" fillId="16" borderId="0" applyNumberFormat="0" applyBorder="0" applyAlignment="0" applyProtection="0"/>
    <xf numFmtId="0" fontId="86" fillId="0" borderId="0">
      <alignment/>
      <protection/>
    </xf>
    <xf numFmtId="0" fontId="54" fillId="14" borderId="0" applyNumberFormat="0" applyBorder="0" applyAlignment="0" applyProtection="0"/>
    <xf numFmtId="0" fontId="12" fillId="0" borderId="0">
      <alignment/>
      <protection/>
    </xf>
    <xf numFmtId="0" fontId="2" fillId="3" borderId="0" applyNumberFormat="0" applyBorder="0" applyAlignment="0" applyProtection="0"/>
    <xf numFmtId="0" fontId="58" fillId="9" borderId="0" applyNumberFormat="0" applyBorder="0" applyAlignment="0" applyProtection="0"/>
    <xf numFmtId="0" fontId="56" fillId="5" borderId="0" applyNumberFormat="0" applyBorder="0" applyAlignment="0" applyProtection="0"/>
    <xf numFmtId="0" fontId="55" fillId="24" borderId="0" applyNumberFormat="0" applyBorder="0" applyAlignment="0" applyProtection="0"/>
    <xf numFmtId="0" fontId="64" fillId="0" borderId="0">
      <alignment/>
      <protection/>
    </xf>
    <xf numFmtId="0" fontId="2" fillId="14" borderId="0" applyNumberFormat="0" applyBorder="0" applyAlignment="0" applyProtection="0"/>
    <xf numFmtId="0" fontId="62" fillId="2" borderId="0" applyNumberFormat="0" applyBorder="0" applyAlignment="0" applyProtection="0"/>
    <xf numFmtId="0" fontId="55" fillId="10" borderId="0" applyNumberFormat="0" applyBorder="0" applyAlignment="0" applyProtection="0"/>
    <xf numFmtId="0" fontId="54" fillId="2" borderId="0" applyNumberFormat="0" applyBorder="0" applyAlignment="0" applyProtection="0"/>
    <xf numFmtId="0" fontId="82" fillId="0" borderId="0">
      <alignment/>
      <protection/>
    </xf>
    <xf numFmtId="0" fontId="82" fillId="0" borderId="0">
      <alignment/>
      <protection/>
    </xf>
    <xf numFmtId="0" fontId="2" fillId="14" borderId="0" applyNumberFormat="0" applyBorder="0" applyAlignment="0" applyProtection="0"/>
    <xf numFmtId="0" fontId="55" fillId="4" borderId="0" applyNumberFormat="0" applyBorder="0" applyAlignment="0" applyProtection="0"/>
    <xf numFmtId="0" fontId="7"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6" fillId="5" borderId="0" applyNumberFormat="0" applyBorder="0" applyAlignment="0" applyProtection="0"/>
    <xf numFmtId="0" fontId="63" fillId="5" borderId="0" applyNumberFormat="0" applyBorder="0" applyAlignment="0" applyProtection="0"/>
    <xf numFmtId="0" fontId="82" fillId="0" borderId="0">
      <alignment/>
      <protection/>
    </xf>
    <xf numFmtId="0" fontId="8" fillId="26" borderId="0" applyNumberFormat="0" applyBorder="0" applyAlignment="0" applyProtection="0"/>
    <xf numFmtId="0" fontId="2" fillId="14" borderId="0" applyNumberFormat="0" applyBorder="0" applyAlignment="0" applyProtection="0"/>
    <xf numFmtId="0" fontId="64" fillId="0" borderId="0">
      <alignment/>
      <protection/>
    </xf>
    <xf numFmtId="0" fontId="55" fillId="7" borderId="0" applyNumberFormat="0" applyBorder="0" applyAlignment="0" applyProtection="0"/>
    <xf numFmtId="0" fontId="56" fillId="5" borderId="0" applyNumberFormat="0" applyBorder="0" applyAlignment="0" applyProtection="0"/>
    <xf numFmtId="0" fontId="64" fillId="0" borderId="0">
      <alignment/>
      <protection/>
    </xf>
    <xf numFmtId="0" fontId="58" fillId="16" borderId="0" applyNumberFormat="0" applyBorder="0" applyAlignment="0" applyProtection="0"/>
    <xf numFmtId="0" fontId="56" fillId="5" borderId="0" applyNumberFormat="0" applyBorder="0" applyAlignment="0" applyProtection="0"/>
    <xf numFmtId="0" fontId="11" fillId="0" borderId="0" applyFont="0" applyFill="0" applyBorder="0" applyAlignment="0" applyProtection="0"/>
    <xf numFmtId="177" fontId="21" fillId="0" borderId="0">
      <alignment/>
      <protection/>
    </xf>
    <xf numFmtId="0" fontId="82" fillId="0" borderId="0">
      <alignment/>
      <protection/>
    </xf>
    <xf numFmtId="0" fontId="54" fillId="2" borderId="0" applyNumberFormat="0" applyBorder="0" applyAlignment="0" applyProtection="0"/>
    <xf numFmtId="0" fontId="2" fillId="11" borderId="0" applyNumberFormat="0" applyBorder="0" applyAlignment="0" applyProtection="0"/>
    <xf numFmtId="0" fontId="56" fillId="5" borderId="0" applyNumberFormat="0" applyBorder="0" applyAlignment="0" applyProtection="0"/>
    <xf numFmtId="0" fontId="64" fillId="0" borderId="0">
      <alignment/>
      <protection/>
    </xf>
    <xf numFmtId="0" fontId="84" fillId="2" borderId="0" applyNumberFormat="0" applyBorder="0" applyAlignment="0" applyProtection="0"/>
    <xf numFmtId="0" fontId="82" fillId="0" borderId="0">
      <alignment/>
      <protection/>
    </xf>
    <xf numFmtId="0" fontId="56" fillId="5" borderId="0" applyNumberFormat="0" applyBorder="0" applyAlignment="0" applyProtection="0"/>
    <xf numFmtId="0" fontId="2" fillId="0" borderId="0">
      <alignment vertical="center"/>
      <protection/>
    </xf>
    <xf numFmtId="0" fontId="12" fillId="0" borderId="0">
      <alignment/>
      <protection/>
    </xf>
    <xf numFmtId="0" fontId="56" fillId="5" borderId="0" applyNumberFormat="0" applyBorder="0" applyAlignment="0" applyProtection="0"/>
    <xf numFmtId="0" fontId="55" fillId="4" borderId="0" applyNumberFormat="0" applyBorder="0" applyAlignment="0" applyProtection="0"/>
    <xf numFmtId="0" fontId="7"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4" fillId="2" borderId="0" applyNumberFormat="0" applyBorder="0" applyAlignment="0" applyProtection="0"/>
    <xf numFmtId="0" fontId="2" fillId="10"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12" fillId="0" borderId="0">
      <alignment/>
      <protection/>
    </xf>
    <xf numFmtId="0" fontId="2" fillId="2" borderId="0" applyNumberFormat="0" applyBorder="0" applyAlignment="0" applyProtection="0"/>
    <xf numFmtId="0" fontId="55" fillId="4" borderId="0" applyNumberFormat="0" applyBorder="0" applyAlignment="0" applyProtection="0"/>
    <xf numFmtId="0" fontId="7" fillId="11" borderId="0" applyNumberFormat="0" applyBorder="0" applyAlignment="0" applyProtection="0"/>
    <xf numFmtId="0" fontId="2" fillId="11" borderId="0" applyNumberFormat="0" applyBorder="0" applyAlignment="0" applyProtection="0"/>
    <xf numFmtId="0" fontId="79" fillId="0" borderId="10" applyNumberFormat="0" applyFill="0" applyAlignment="0" applyProtection="0"/>
    <xf numFmtId="0" fontId="2" fillId="14" borderId="0" applyNumberFormat="0" applyBorder="0" applyAlignment="0" applyProtection="0"/>
    <xf numFmtId="0" fontId="73" fillId="4" borderId="0" applyNumberFormat="0" applyBorder="0" applyAlignment="0" applyProtection="0"/>
    <xf numFmtId="0" fontId="2" fillId="5" borderId="0" applyNumberFormat="0" applyBorder="0" applyAlignment="0" applyProtection="0"/>
    <xf numFmtId="0" fontId="0" fillId="0" borderId="0">
      <alignment/>
      <protection/>
    </xf>
    <xf numFmtId="0" fontId="54" fillId="2" borderId="0" applyNumberFormat="0" applyBorder="0" applyAlignment="0" applyProtection="0"/>
    <xf numFmtId="0" fontId="55" fillId="10" borderId="0" applyNumberFormat="0" applyBorder="0" applyAlignment="0" applyProtection="0"/>
    <xf numFmtId="0" fontId="55"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56" fillId="3" borderId="0" applyNumberFormat="0" applyBorder="0" applyAlignment="0" applyProtection="0"/>
    <xf numFmtId="0" fontId="55" fillId="19"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56" fillId="5"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38" fontId="11" fillId="0" borderId="0" applyFont="0" applyFill="0" applyBorder="0" applyAlignment="0" applyProtection="0"/>
    <xf numFmtId="0" fontId="58" fillId="15" borderId="0" applyNumberFormat="0" applyBorder="0" applyAlignment="0" applyProtection="0"/>
    <xf numFmtId="0" fontId="73" fillId="7" borderId="0" applyNumberFormat="0" applyBorder="0" applyAlignment="0" applyProtection="0"/>
    <xf numFmtId="0" fontId="60" fillId="0" borderId="0" applyNumberFormat="0" applyFill="0" applyBorder="0" applyAlignment="0" applyProtection="0"/>
    <xf numFmtId="0" fontId="2" fillId="10" borderId="0" applyNumberFormat="0" applyBorder="0" applyAlignment="0" applyProtection="0"/>
    <xf numFmtId="0" fontId="56"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58" fillId="6"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56" fillId="5" borderId="0" applyNumberFormat="0" applyBorder="0" applyAlignment="0" applyProtection="0"/>
    <xf numFmtId="0" fontId="58"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73" fillId="19" borderId="0" applyNumberFormat="0" applyBorder="0" applyAlignment="0" applyProtection="0"/>
    <xf numFmtId="0" fontId="55" fillId="22"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8" fillId="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0" fillId="0" borderId="7" applyNumberFormat="0" applyFill="0" applyAlignment="0" applyProtection="0"/>
    <xf numFmtId="9" fontId="11" fillId="0" borderId="0" applyFont="0" applyFill="0" applyBorder="0" applyAlignment="0" applyProtection="0"/>
    <xf numFmtId="0" fontId="83" fillId="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56" fillId="5" borderId="0" applyNumberFormat="0" applyBorder="0" applyAlignment="0" applyProtection="0"/>
    <xf numFmtId="0" fontId="2" fillId="20" borderId="0" applyNumberFormat="0" applyBorder="0" applyAlignment="0" applyProtection="0"/>
    <xf numFmtId="0" fontId="56" fillId="5" borderId="0" applyNumberFormat="0" applyBorder="0" applyAlignment="0" applyProtection="0"/>
    <xf numFmtId="0" fontId="70" fillId="5" borderId="0" applyNumberFormat="0" applyBorder="0" applyAlignment="0" applyProtection="0"/>
    <xf numFmtId="0" fontId="56"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54" fillId="2" borderId="0" applyNumberFormat="0" applyBorder="0" applyAlignment="0" applyProtection="0"/>
    <xf numFmtId="0" fontId="60" fillId="0" borderId="7" applyNumberFormat="0" applyFill="0" applyAlignment="0" applyProtection="0"/>
    <xf numFmtId="0" fontId="55" fillId="7" borderId="0" applyNumberFormat="0" applyBorder="0" applyAlignment="0" applyProtection="0"/>
    <xf numFmtId="0" fontId="2" fillId="11" borderId="0" applyNumberFormat="0" applyBorder="0" applyAlignment="0" applyProtection="0"/>
    <xf numFmtId="0" fontId="77" fillId="11"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2" fillId="11" borderId="0" applyNumberFormat="0" applyBorder="0" applyAlignment="0" applyProtection="0"/>
    <xf numFmtId="0" fontId="84" fillId="2" borderId="0" applyNumberFormat="0" applyBorder="0" applyAlignment="0" applyProtection="0"/>
    <xf numFmtId="0" fontId="72" fillId="0" borderId="0" applyNumberFormat="0" applyFill="0" applyBorder="0" applyAlignment="0" applyProtection="0"/>
    <xf numFmtId="0" fontId="56" fillId="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4" fillId="2" borderId="0" applyNumberFormat="0" applyBorder="0" applyAlignment="0" applyProtection="0"/>
    <xf numFmtId="0" fontId="72" fillId="0" borderId="0" applyNumberFormat="0" applyFill="0" applyBorder="0" applyAlignment="0" applyProtection="0"/>
    <xf numFmtId="0" fontId="2" fillId="11" borderId="0" applyNumberFormat="0" applyBorder="0" applyAlignment="0" applyProtection="0"/>
    <xf numFmtId="0" fontId="70" fillId="5" borderId="0" applyNumberFormat="0" applyBorder="0" applyAlignment="0" applyProtection="0"/>
    <xf numFmtId="0" fontId="72" fillId="0" borderId="0" applyNumberFormat="0" applyFill="0" applyBorder="0" applyAlignment="0" applyProtection="0"/>
    <xf numFmtId="0" fontId="77" fillId="19" borderId="0" applyNumberFormat="0" applyBorder="0" applyAlignment="0" applyProtection="0"/>
    <xf numFmtId="0" fontId="55" fillId="21" borderId="0" applyNumberFormat="0" applyBorder="0" applyAlignment="0" applyProtection="0"/>
    <xf numFmtId="0" fontId="54" fillId="2" borderId="0" applyNumberFormat="0" applyBorder="0" applyAlignment="0" applyProtection="0"/>
    <xf numFmtId="0" fontId="55" fillId="22" borderId="0" applyNumberFormat="0" applyBorder="0" applyAlignment="0" applyProtection="0"/>
    <xf numFmtId="0" fontId="77" fillId="11" borderId="0" applyNumberFormat="0" applyBorder="0" applyAlignment="0" applyProtection="0"/>
    <xf numFmtId="0" fontId="2" fillId="11" borderId="0" applyNumberFormat="0" applyBorder="0" applyAlignment="0" applyProtection="0"/>
    <xf numFmtId="0" fontId="56" fillId="5" borderId="0" applyNumberFormat="0" applyBorder="0" applyAlignment="0" applyProtection="0"/>
    <xf numFmtId="182" fontId="11" fillId="0" borderId="0" applyFont="0" applyFill="0" applyBorder="0" applyAlignment="0" applyProtection="0"/>
    <xf numFmtId="0" fontId="62" fillId="14" borderId="0" applyNumberFormat="0" applyBorder="0" applyAlignment="0" applyProtection="0"/>
    <xf numFmtId="0" fontId="7" fillId="14"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56" fillId="5" borderId="0" applyNumberFormat="0" applyBorder="0" applyAlignment="0" applyProtection="0"/>
    <xf numFmtId="0" fontId="66" fillId="16" borderId="4" applyNumberFormat="0" applyAlignment="0" applyProtection="0"/>
    <xf numFmtId="0" fontId="57" fillId="6" borderId="1" applyNumberFormat="0" applyAlignment="0" applyProtection="0"/>
    <xf numFmtId="0" fontId="56" fillId="3" borderId="0" applyNumberFormat="0" applyBorder="0" applyAlignment="0" applyProtection="0"/>
    <xf numFmtId="0" fontId="77" fillId="10" borderId="0" applyNumberFormat="0" applyBorder="0" applyAlignment="0" applyProtection="0"/>
    <xf numFmtId="0" fontId="83" fillId="3" borderId="0" applyNumberFormat="0" applyBorder="0" applyAlignment="0" applyProtection="0"/>
    <xf numFmtId="0" fontId="76" fillId="9" borderId="1" applyNumberFormat="0" applyAlignment="0" applyProtection="0"/>
    <xf numFmtId="0" fontId="56" fillId="5" borderId="0" applyNumberFormat="0" applyBorder="0" applyAlignment="0" applyProtection="0"/>
    <xf numFmtId="0" fontId="55" fillId="2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4" fillId="2" borderId="0" applyNumberFormat="0" applyBorder="0" applyAlignment="0" applyProtection="0"/>
    <xf numFmtId="0" fontId="2" fillId="11" borderId="0" applyNumberFormat="0" applyBorder="0" applyAlignment="0" applyProtection="0"/>
    <xf numFmtId="0" fontId="63" fillId="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6" fillId="5" borderId="0" applyNumberFormat="0" applyBorder="0" applyAlignment="0" applyProtection="0"/>
    <xf numFmtId="0" fontId="54" fillId="14" borderId="0" applyNumberFormat="0" applyBorder="0" applyAlignment="0" applyProtection="0"/>
    <xf numFmtId="0" fontId="2" fillId="10" borderId="0" applyNumberFormat="0" applyBorder="0" applyAlignment="0" applyProtection="0"/>
    <xf numFmtId="0" fontId="54" fillId="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54" fillId="2" borderId="0" applyNumberFormat="0" applyBorder="0" applyAlignment="0" applyProtection="0"/>
    <xf numFmtId="0" fontId="59" fillId="0" borderId="2" applyNumberFormat="0" applyFill="0" applyAlignment="0" applyProtection="0"/>
    <xf numFmtId="0" fontId="54" fillId="2" borderId="0" applyNumberFormat="0" applyBorder="0" applyAlignment="0" applyProtection="0"/>
    <xf numFmtId="0" fontId="54" fillId="2" borderId="0" applyNumberFormat="0" applyBorder="0" applyAlignment="0" applyProtection="0"/>
    <xf numFmtId="0" fontId="68" fillId="0" borderId="5" applyNumberFormat="0" applyFill="0" applyAlignment="0" applyProtection="0"/>
    <xf numFmtId="0" fontId="2" fillId="11"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71" fillId="14" borderId="0" applyNumberFormat="0" applyBorder="0" applyAlignment="0" applyProtection="0"/>
    <xf numFmtId="0" fontId="80" fillId="5" borderId="0" applyNumberFormat="0" applyBorder="0" applyAlignment="0" applyProtection="0"/>
    <xf numFmtId="0" fontId="2" fillId="5" borderId="0" applyNumberFormat="0" applyBorder="0" applyAlignment="0" applyProtection="0"/>
    <xf numFmtId="0" fontId="59" fillId="0" borderId="2" applyNumberFormat="0" applyFill="0" applyAlignment="0" applyProtection="0"/>
    <xf numFmtId="0" fontId="2" fillId="11" borderId="0" applyNumberFormat="0" applyBorder="0" applyAlignment="0" applyProtection="0"/>
    <xf numFmtId="0" fontId="57" fillId="6" borderId="1" applyNumberFormat="0" applyAlignment="0" applyProtection="0"/>
    <xf numFmtId="0" fontId="73" fillId="19" borderId="0" applyNumberFormat="0" applyBorder="0" applyAlignment="0" applyProtection="0"/>
    <xf numFmtId="0" fontId="55" fillId="15" borderId="0" applyNumberFormat="0" applyBorder="0" applyAlignment="0" applyProtection="0"/>
    <xf numFmtId="0" fontId="54" fillId="2" borderId="0" applyNumberFormat="0" applyBorder="0" applyAlignment="0" applyProtection="0"/>
    <xf numFmtId="0" fontId="58"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59" fillId="0" borderId="2" applyNumberFormat="0" applyFill="0" applyAlignment="0" applyProtection="0"/>
    <xf numFmtId="0" fontId="77" fillId="5" borderId="0" applyNumberFormat="0" applyBorder="0" applyAlignment="0" applyProtection="0"/>
    <xf numFmtId="0" fontId="2" fillId="5" borderId="0" applyNumberFormat="0" applyBorder="0" applyAlignment="0" applyProtection="0"/>
    <xf numFmtId="0" fontId="63" fillId="5" borderId="0" applyNumberFormat="0" applyBorder="0" applyAlignment="0" applyProtection="0"/>
    <xf numFmtId="0" fontId="83" fillId="5" borderId="0" applyNumberFormat="0" applyBorder="0" applyAlignment="0" applyProtection="0"/>
    <xf numFmtId="0" fontId="2" fillId="5" borderId="0" applyNumberFormat="0" applyBorder="0" applyAlignment="0" applyProtection="0"/>
    <xf numFmtId="0" fontId="80" fillId="5"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5" borderId="0" applyNumberFormat="0" applyBorder="0" applyAlignment="0" applyProtection="0"/>
    <xf numFmtId="0" fontId="2" fillId="5" borderId="0" applyNumberFormat="0" applyBorder="0" applyAlignment="0" applyProtection="0"/>
    <xf numFmtId="0" fontId="62" fillId="2" borderId="0" applyNumberFormat="0" applyBorder="0" applyAlignment="0" applyProtection="0"/>
    <xf numFmtId="0" fontId="2" fillId="5" borderId="0" applyNumberFormat="0" applyBorder="0" applyAlignment="0" applyProtection="0"/>
    <xf numFmtId="0" fontId="55" fillId="4" borderId="0" applyNumberFormat="0" applyBorder="0" applyAlignment="0" applyProtection="0"/>
    <xf numFmtId="0" fontId="77" fillId="5" borderId="0" applyNumberFormat="0" applyBorder="0" applyAlignment="0" applyProtection="0"/>
    <xf numFmtId="0" fontId="7" fillId="6" borderId="0" applyNumberFormat="0" applyBorder="0" applyAlignment="0" applyProtection="0"/>
    <xf numFmtId="0" fontId="77" fillId="3" borderId="0" applyNumberFormat="0" applyBorder="0" applyAlignment="0" applyProtection="0"/>
    <xf numFmtId="0" fontId="55" fillId="12" borderId="0" applyNumberFormat="0" applyBorder="0" applyAlignment="0" applyProtection="0"/>
    <xf numFmtId="0" fontId="83" fillId="5" borderId="0" applyNumberFormat="0" applyBorder="0" applyAlignment="0" applyProtection="0"/>
    <xf numFmtId="0" fontId="66" fillId="16" borderId="4" applyNumberFormat="0" applyAlignment="0" applyProtection="0"/>
    <xf numFmtId="0" fontId="2" fillId="5" borderId="0" applyNumberFormat="0" applyBorder="0" applyAlignment="0" applyProtection="0"/>
    <xf numFmtId="0" fontId="7" fillId="9" borderId="0" applyNumberFormat="0" applyBorder="0" applyAlignment="0" applyProtection="0"/>
    <xf numFmtId="0" fontId="55" fillId="12" borderId="0" applyNumberFormat="0" applyBorder="0" applyAlignment="0" applyProtection="0"/>
    <xf numFmtId="0" fontId="54" fillId="2" borderId="0" applyNumberFormat="0" applyBorder="0" applyAlignment="0" applyProtection="0"/>
    <xf numFmtId="0" fontId="2" fillId="5" borderId="0" applyNumberFormat="0" applyBorder="0" applyAlignment="0" applyProtection="0"/>
    <xf numFmtId="0" fontId="55" fillId="19"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55" fillId="4" borderId="0" applyNumberFormat="0" applyBorder="0" applyAlignment="0" applyProtection="0"/>
    <xf numFmtId="0" fontId="2" fillId="5" borderId="0" applyNumberFormat="0" applyBorder="0" applyAlignment="0" applyProtection="0"/>
    <xf numFmtId="0" fontId="2" fillId="20" borderId="0" applyNumberFormat="0" applyBorder="0" applyAlignment="0" applyProtection="0"/>
    <xf numFmtId="0" fontId="55" fillId="19" borderId="0" applyNumberFormat="0" applyBorder="0" applyAlignment="0" applyProtection="0"/>
    <xf numFmtId="0" fontId="63" fillId="5" borderId="0" applyNumberFormat="0" applyBorder="0" applyAlignment="0" applyProtection="0"/>
    <xf numFmtId="0" fontId="56" fillId="5" borderId="0" applyNumberFormat="0" applyBorder="0" applyAlignment="0" applyProtection="0"/>
    <xf numFmtId="0" fontId="71" fillId="2" borderId="0" applyNumberFormat="0" applyBorder="0" applyAlignment="0" applyProtection="0"/>
    <xf numFmtId="0" fontId="83"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64" fillId="0" borderId="0">
      <alignment/>
      <protection/>
    </xf>
    <xf numFmtId="0" fontId="2" fillId="5" borderId="0" applyNumberFormat="0" applyBorder="0" applyAlignment="0" applyProtection="0"/>
    <xf numFmtId="0" fontId="2" fillId="3" borderId="0" applyNumberFormat="0" applyBorder="0" applyAlignment="0" applyProtection="0"/>
    <xf numFmtId="0" fontId="55" fillId="7" borderId="0" applyNumberFormat="0" applyBorder="0" applyAlignment="0" applyProtection="0"/>
    <xf numFmtId="0" fontId="55" fillId="10"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5" fillId="1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54" fillId="14" borderId="0" applyNumberFormat="0" applyBorder="0" applyAlignment="0" applyProtection="0"/>
    <xf numFmtId="0" fontId="2" fillId="19" borderId="0" applyNumberFormat="0" applyBorder="0" applyAlignment="0" applyProtection="0"/>
    <xf numFmtId="0" fontId="54" fillId="2" borderId="0" applyNumberFormat="0" applyBorder="0" applyAlignment="0" applyProtection="0"/>
    <xf numFmtId="0" fontId="2" fillId="19" borderId="0" applyNumberFormat="0" applyBorder="0" applyAlignment="0" applyProtection="0"/>
    <xf numFmtId="0" fontId="62" fillId="2" borderId="0" applyNumberFormat="0" applyBorder="0" applyAlignment="0" applyProtection="0"/>
    <xf numFmtId="0" fontId="70" fillId="5" borderId="0" applyNumberFormat="0" applyBorder="0" applyAlignment="0" applyProtection="0"/>
    <xf numFmtId="0" fontId="55" fillId="15" borderId="0" applyNumberFormat="0" applyBorder="0" applyAlignment="0" applyProtection="0"/>
    <xf numFmtId="0" fontId="2" fillId="2" borderId="0" applyNumberFormat="0" applyBorder="0" applyAlignment="0" applyProtection="0"/>
    <xf numFmtId="0" fontId="56" fillId="3" borderId="0" applyNumberFormat="0" applyBorder="0" applyAlignment="0" applyProtection="0"/>
    <xf numFmtId="0" fontId="2" fillId="19" borderId="0" applyNumberFormat="0" applyBorder="0" applyAlignment="0" applyProtection="0"/>
    <xf numFmtId="0" fontId="11" fillId="0" borderId="0">
      <alignment/>
      <protection/>
    </xf>
    <xf numFmtId="0" fontId="56" fillId="5" borderId="0" applyNumberFormat="0" applyBorder="0" applyAlignment="0" applyProtection="0"/>
    <xf numFmtId="0" fontId="75" fillId="9" borderId="8" applyNumberFormat="0" applyAlignment="0" applyProtection="0"/>
    <xf numFmtId="0" fontId="55" fillId="15" borderId="0" applyNumberFormat="0" applyBorder="0" applyAlignment="0" applyProtection="0"/>
    <xf numFmtId="0" fontId="2" fillId="2" borderId="0" applyNumberFormat="0" applyBorder="0" applyAlignment="0" applyProtection="0"/>
    <xf numFmtId="0" fontId="62" fillId="2" borderId="0" applyNumberFormat="0" applyBorder="0" applyAlignment="0" applyProtection="0"/>
    <xf numFmtId="0" fontId="60" fillId="0" borderId="0" applyNumberFormat="0" applyFill="0" applyBorder="0" applyAlignment="0" applyProtection="0"/>
    <xf numFmtId="0" fontId="54" fillId="2" borderId="0" applyNumberFormat="0" applyBorder="0" applyAlignment="0" applyProtection="0"/>
    <xf numFmtId="0" fontId="2" fillId="2" borderId="0" applyNumberFormat="0" applyBorder="0" applyAlignment="0" applyProtection="0"/>
    <xf numFmtId="0" fontId="59" fillId="0" borderId="2" applyNumberFormat="0" applyFill="0" applyAlignment="0" applyProtection="0"/>
    <xf numFmtId="0" fontId="2" fillId="2" borderId="0" applyNumberFormat="0" applyBorder="0" applyAlignment="0" applyProtection="0"/>
    <xf numFmtId="0" fontId="83" fillId="5" borderId="0" applyNumberFormat="0" applyBorder="0" applyAlignment="0" applyProtection="0"/>
    <xf numFmtId="0" fontId="2" fillId="19" borderId="0" applyNumberFormat="0" applyBorder="0" applyAlignment="0" applyProtection="0"/>
    <xf numFmtId="0" fontId="54" fillId="2" borderId="0" applyNumberFormat="0" applyBorder="0" applyAlignment="0" applyProtection="0"/>
    <xf numFmtId="0" fontId="2" fillId="2" borderId="0" applyNumberFormat="0" applyBorder="0" applyAlignment="0" applyProtection="0"/>
    <xf numFmtId="0" fontId="84" fillId="2" borderId="0" applyNumberFormat="0" applyBorder="0" applyAlignment="0" applyProtection="0"/>
    <xf numFmtId="0" fontId="77" fillId="17"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2" fillId="2" borderId="0" applyNumberFormat="0" applyBorder="0" applyAlignment="0" applyProtection="0"/>
    <xf numFmtId="0" fontId="55" fillId="24" borderId="0" applyNumberFormat="0" applyBorder="0" applyAlignment="0" applyProtection="0"/>
    <xf numFmtId="0" fontId="2" fillId="2" borderId="0" applyNumberFormat="0" applyBorder="0" applyAlignment="0" applyProtection="0"/>
    <xf numFmtId="0" fontId="2" fillId="17" borderId="0" applyNumberFormat="0" applyBorder="0" applyAlignment="0" applyProtection="0"/>
    <xf numFmtId="0" fontId="56" fillId="3" borderId="0" applyNumberFormat="0" applyBorder="0" applyAlignment="0" applyProtection="0"/>
    <xf numFmtId="0" fontId="55" fillId="7" borderId="0" applyNumberFormat="0" applyBorder="0" applyAlignment="0" applyProtection="0"/>
    <xf numFmtId="0" fontId="60" fillId="0" borderId="0" applyNumberFormat="0" applyFill="0" applyBorder="0" applyAlignment="0" applyProtection="0"/>
    <xf numFmtId="0" fontId="61" fillId="1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2" fillId="2" borderId="0" applyNumberFormat="0" applyBorder="0" applyAlignment="0" applyProtection="0"/>
    <xf numFmtId="0" fontId="55" fillId="7" borderId="0" applyNumberFormat="0" applyBorder="0" applyAlignment="0" applyProtection="0"/>
    <xf numFmtId="0" fontId="2" fillId="2" borderId="0" applyNumberFormat="0" applyBorder="0" applyAlignment="0" applyProtection="0"/>
    <xf numFmtId="0" fontId="80" fillId="3" borderId="0" applyNumberFormat="0" applyBorder="0" applyAlignment="0" applyProtection="0"/>
    <xf numFmtId="43" fontId="11" fillId="0" borderId="0" applyFont="0" applyFill="0" applyBorder="0" applyAlignment="0" applyProtection="0"/>
    <xf numFmtId="0" fontId="54" fillId="2" borderId="0" applyNumberFormat="0" applyBorder="0" applyAlignment="0" applyProtection="0"/>
    <xf numFmtId="0" fontId="80" fillId="3" borderId="0" applyNumberFormat="0" applyBorder="0" applyAlignment="0" applyProtection="0"/>
    <xf numFmtId="0" fontId="55" fillId="7" borderId="0" applyNumberFormat="0" applyBorder="0" applyAlignment="0" applyProtection="0"/>
    <xf numFmtId="0" fontId="2" fillId="2" borderId="0" applyNumberFormat="0" applyBorder="0" applyAlignment="0" applyProtection="0"/>
    <xf numFmtId="0" fontId="80" fillId="3" borderId="0" applyNumberFormat="0" applyBorder="0" applyAlignment="0" applyProtection="0"/>
    <xf numFmtId="0" fontId="7" fillId="11" borderId="0" applyNumberFormat="0" applyBorder="0" applyAlignment="0" applyProtection="0"/>
    <xf numFmtId="0" fontId="55" fillId="7" borderId="0" applyNumberFormat="0" applyBorder="0" applyAlignment="0" applyProtection="0"/>
    <xf numFmtId="0" fontId="2" fillId="2" borderId="0" applyNumberFormat="0" applyBorder="0" applyAlignment="0" applyProtection="0"/>
    <xf numFmtId="0" fontId="55" fillId="7" borderId="0" applyNumberFormat="0" applyBorder="0" applyAlignment="0" applyProtection="0"/>
    <xf numFmtId="43" fontId="11" fillId="0" borderId="0" applyFont="0" applyFill="0" applyBorder="0" applyAlignment="0" applyProtection="0"/>
    <xf numFmtId="0" fontId="87" fillId="0" borderId="0" applyNumberFormat="0" applyFill="0" applyBorder="0" applyAlignment="0" applyProtection="0"/>
    <xf numFmtId="0" fontId="2" fillId="2" borderId="0" applyNumberFormat="0" applyBorder="0" applyAlignment="0" applyProtection="0"/>
    <xf numFmtId="0" fontId="55" fillId="7"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2" fillId="2" borderId="0" applyNumberFormat="0" applyBorder="0" applyAlignment="0" applyProtection="0"/>
    <xf numFmtId="0" fontId="4" fillId="0" borderId="0" applyNumberFormat="0" applyFill="0" applyBorder="0" applyAlignment="0" applyProtection="0"/>
    <xf numFmtId="0" fontId="2" fillId="20" borderId="0" applyNumberFormat="0" applyBorder="0" applyAlignment="0" applyProtection="0"/>
    <xf numFmtId="0" fontId="55" fillId="7" borderId="0" applyNumberFormat="0" applyBorder="0" applyAlignment="0" applyProtection="0"/>
    <xf numFmtId="0" fontId="54" fillId="2" borderId="0" applyNumberFormat="0" applyBorder="0" applyAlignment="0" applyProtection="0"/>
    <xf numFmtId="0" fontId="55" fillId="24" borderId="0" applyNumberFormat="0" applyBorder="0" applyAlignment="0" applyProtection="0"/>
    <xf numFmtId="0" fontId="2" fillId="2" borderId="0" applyNumberFormat="0" applyBorder="0" applyAlignment="0" applyProtection="0"/>
    <xf numFmtId="0" fontId="56" fillId="3" borderId="0" applyNumberFormat="0" applyBorder="0" applyAlignment="0" applyProtection="0"/>
    <xf numFmtId="0" fontId="4" fillId="0" borderId="0" applyNumberFormat="0" applyFill="0" applyBorder="0" applyAlignment="0" applyProtection="0"/>
    <xf numFmtId="0" fontId="2" fillId="20" borderId="0" applyNumberFormat="0" applyBorder="0" applyAlignment="0" applyProtection="0"/>
    <xf numFmtId="0" fontId="60" fillId="0" borderId="7" applyNumberFormat="0" applyFill="0" applyAlignment="0" applyProtection="0"/>
    <xf numFmtId="0" fontId="55" fillId="7"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2" fillId="2" borderId="0" applyNumberFormat="0" applyBorder="0" applyAlignment="0" applyProtection="0"/>
    <xf numFmtId="0" fontId="88" fillId="0" borderId="0" applyNumberFormat="0" applyFill="0" applyBorder="0" applyAlignment="0" applyProtection="0"/>
    <xf numFmtId="0" fontId="2" fillId="20" borderId="0" applyNumberFormat="0" applyBorder="0" applyAlignment="0" applyProtection="0"/>
    <xf numFmtId="0" fontId="2" fillId="3" borderId="0" applyNumberFormat="0" applyBorder="0" applyAlignment="0" applyProtection="0"/>
    <xf numFmtId="0" fontId="55" fillId="7" borderId="0" applyNumberFormat="0" applyBorder="0" applyAlignment="0" applyProtection="0"/>
    <xf numFmtId="0" fontId="2" fillId="2" borderId="0" applyNumberFormat="0" applyBorder="0" applyAlignment="0" applyProtection="0"/>
    <xf numFmtId="0" fontId="62" fillId="2" borderId="0" applyNumberFormat="0" applyBorder="0" applyAlignment="0" applyProtection="0"/>
    <xf numFmtId="0" fontId="2" fillId="3" borderId="0" applyNumberFormat="0" applyBorder="0" applyAlignment="0" applyProtection="0"/>
    <xf numFmtId="0" fontId="2" fillId="20" borderId="0" applyNumberFormat="0" applyBorder="0" applyAlignment="0" applyProtection="0"/>
    <xf numFmtId="0" fontId="55" fillId="24" borderId="0" applyNumberFormat="0" applyBorder="0" applyAlignment="0" applyProtection="0"/>
    <xf numFmtId="0" fontId="2" fillId="20" borderId="0" applyNumberFormat="0" applyBorder="0" applyAlignment="0" applyProtection="0"/>
    <xf numFmtId="0" fontId="80" fillId="3" borderId="0" applyNumberFormat="0" applyBorder="0" applyAlignment="0" applyProtection="0"/>
    <xf numFmtId="0" fontId="71" fillId="14" borderId="0" applyNumberFormat="0" applyBorder="0" applyAlignment="0" applyProtection="0"/>
    <xf numFmtId="0" fontId="2" fillId="6" borderId="0" applyNumberFormat="0" applyBorder="0" applyAlignment="0" applyProtection="0"/>
    <xf numFmtId="0" fontId="62" fillId="2" borderId="0" applyNumberFormat="0" applyBorder="0" applyAlignment="0" applyProtection="0"/>
    <xf numFmtId="0" fontId="2" fillId="3" borderId="0" applyNumberFormat="0" applyBorder="0" applyAlignment="0" applyProtection="0"/>
    <xf numFmtId="0" fontId="84" fillId="2" borderId="0" applyNumberFormat="0" applyBorder="0" applyAlignment="0" applyProtection="0"/>
    <xf numFmtId="0" fontId="72" fillId="0" borderId="0" applyNumberFormat="0" applyFill="0" applyBorder="0" applyAlignment="0" applyProtection="0"/>
    <xf numFmtId="0" fontId="2" fillId="20" borderId="0" applyNumberFormat="0" applyBorder="0" applyAlignment="0" applyProtection="0"/>
    <xf numFmtId="4" fontId="11" fillId="0" borderId="0" applyFont="0" applyFill="0" applyBorder="0" applyAlignment="0" applyProtection="0"/>
    <xf numFmtId="0" fontId="2" fillId="3" borderId="0" applyNumberFormat="0" applyBorder="0" applyAlignment="0" applyProtection="0"/>
    <xf numFmtId="0" fontId="54" fillId="2" borderId="0" applyNumberFormat="0" applyBorder="0" applyAlignment="0" applyProtection="0"/>
    <xf numFmtId="0" fontId="62" fillId="2" borderId="0" applyNumberFormat="0" applyBorder="0" applyAlignment="0" applyProtection="0"/>
    <xf numFmtId="0" fontId="2" fillId="3" borderId="0" applyNumberFormat="0" applyBorder="0" applyAlignment="0" applyProtection="0"/>
    <xf numFmtId="0" fontId="2" fillId="20" borderId="0" applyNumberFormat="0" applyBorder="0" applyAlignment="0" applyProtection="0"/>
    <xf numFmtId="0" fontId="70" fillId="5" borderId="0" applyNumberFormat="0" applyBorder="0" applyAlignment="0" applyProtection="0"/>
    <xf numFmtId="183" fontId="11" fillId="0" borderId="0" applyFont="0" applyFill="0" applyBorder="0" applyAlignment="0" applyProtection="0"/>
    <xf numFmtId="0" fontId="77" fillId="3" borderId="0" applyNumberFormat="0" applyBorder="0" applyAlignment="0" applyProtection="0"/>
    <xf numFmtId="0" fontId="56"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62" fillId="2"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63" fillId="5" borderId="0" applyNumberFormat="0" applyBorder="0" applyAlignment="0" applyProtection="0"/>
    <xf numFmtId="0" fontId="62" fillId="2" borderId="0" applyNumberFormat="0" applyBorder="0" applyAlignment="0" applyProtection="0"/>
    <xf numFmtId="0" fontId="55" fillId="4" borderId="0" applyNumberFormat="0" applyBorder="0" applyAlignment="0" applyProtection="0"/>
    <xf numFmtId="0" fontId="2" fillId="3" borderId="0" applyNumberFormat="0" applyBorder="0" applyAlignment="0" applyProtection="0"/>
    <xf numFmtId="0" fontId="54" fillId="2" borderId="0" applyNumberFormat="0" applyBorder="0" applyAlignment="0" applyProtection="0"/>
    <xf numFmtId="0" fontId="2" fillId="3" borderId="0" applyNumberFormat="0" applyBorder="0" applyAlignment="0" applyProtection="0"/>
    <xf numFmtId="0" fontId="57" fillId="6" borderId="1" applyNumberFormat="0" applyAlignment="0" applyProtection="0"/>
    <xf numFmtId="0" fontId="55" fillId="12" borderId="0" applyNumberFormat="0" applyBorder="0" applyAlignment="0" applyProtection="0"/>
    <xf numFmtId="0" fontId="2" fillId="3" borderId="0" applyNumberFormat="0" applyBorder="0" applyAlignment="0" applyProtection="0"/>
    <xf numFmtId="0" fontId="11" fillId="18" borderId="6" applyNumberFormat="0" applyFont="0" applyAlignment="0" applyProtection="0"/>
    <xf numFmtId="0" fontId="55" fillId="1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2" fillId="17" borderId="0" applyNumberFormat="0" applyBorder="0" applyAlignment="0" applyProtection="0"/>
    <xf numFmtId="0" fontId="2" fillId="3" borderId="0" applyNumberFormat="0" applyBorder="0" applyAlignment="0" applyProtection="0"/>
    <xf numFmtId="0" fontId="70" fillId="5" borderId="0" applyNumberFormat="0" applyBorder="0" applyAlignment="0" applyProtection="0"/>
    <xf numFmtId="0" fontId="2" fillId="17" borderId="0" applyNumberFormat="0" applyBorder="0" applyAlignment="0" applyProtection="0"/>
    <xf numFmtId="0" fontId="55" fillId="19" borderId="0" applyNumberFormat="0" applyBorder="0" applyAlignment="0" applyProtection="0"/>
    <xf numFmtId="0" fontId="2" fillId="20" borderId="0" applyNumberFormat="0" applyBorder="0" applyAlignment="0" applyProtection="0"/>
    <xf numFmtId="0" fontId="26" fillId="0" borderId="0">
      <alignment/>
      <protection/>
    </xf>
    <xf numFmtId="0" fontId="70" fillId="5" borderId="0" applyNumberFormat="0" applyBorder="0" applyAlignment="0" applyProtection="0"/>
    <xf numFmtId="0" fontId="58" fillId="8" borderId="0" applyNumberFormat="0" applyBorder="0" applyAlignment="0" applyProtection="0"/>
    <xf numFmtId="0" fontId="2" fillId="3" borderId="0" applyNumberFormat="0" applyBorder="0" applyAlignment="0" applyProtection="0"/>
    <xf numFmtId="0" fontId="55"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5" fillId="19" borderId="0" applyNumberFormat="0" applyBorder="0" applyAlignment="0" applyProtection="0"/>
    <xf numFmtId="0" fontId="2" fillId="19" borderId="0" applyNumberFormat="0" applyBorder="0" applyAlignment="0" applyProtection="0"/>
    <xf numFmtId="0" fontId="77" fillId="14" borderId="0" applyNumberFormat="0" applyBorder="0" applyAlignment="0" applyProtection="0"/>
    <xf numFmtId="0" fontId="80" fillId="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0" fillId="5" borderId="0" applyNumberFormat="0" applyBorder="0" applyAlignment="0" applyProtection="0"/>
    <xf numFmtId="0" fontId="83" fillId="3" borderId="0" applyNumberFormat="0" applyBorder="0" applyAlignment="0" applyProtection="0"/>
    <xf numFmtId="9" fontId="11" fillId="0" borderId="0" applyFont="0" applyFill="0" applyBorder="0" applyAlignment="0" applyProtection="0"/>
    <xf numFmtId="0" fontId="2" fillId="14" borderId="0" applyNumberFormat="0" applyBorder="0" applyAlignment="0" applyProtection="0"/>
    <xf numFmtId="0" fontId="2" fillId="19" borderId="0" applyNumberFormat="0" applyBorder="0" applyAlignment="0" applyProtection="0"/>
    <xf numFmtId="0" fontId="70" fillId="5"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6" fillId="5" borderId="0" applyNumberFormat="0" applyBorder="0" applyAlignment="0" applyProtection="0"/>
    <xf numFmtId="0" fontId="78" fillId="0" borderId="9" applyNumberFormat="0" applyFill="0" applyAlignment="0" applyProtection="0"/>
    <xf numFmtId="0" fontId="11" fillId="0" borderId="0" applyFont="0" applyFill="0" applyBorder="0" applyAlignment="0" applyProtection="0"/>
    <xf numFmtId="0" fontId="2" fillId="20" borderId="0" applyNumberFormat="0" applyBorder="0" applyAlignment="0" applyProtection="0"/>
    <xf numFmtId="0" fontId="55" fillId="22" borderId="0" applyNumberFormat="0" applyBorder="0" applyAlignment="0" applyProtection="0"/>
    <xf numFmtId="0" fontId="77" fillId="14" borderId="0" applyNumberFormat="0" applyBorder="0" applyAlignment="0" applyProtection="0"/>
    <xf numFmtId="0" fontId="2" fillId="14" borderId="0" applyNumberFormat="0" applyBorder="0" applyAlignment="0" applyProtection="0"/>
    <xf numFmtId="9" fontId="2" fillId="0" borderId="0" applyFont="0" applyFill="0" applyBorder="0" applyAlignment="0" applyProtection="0"/>
    <xf numFmtId="0" fontId="7" fillId="11" borderId="0" applyNumberFormat="0" applyBorder="0" applyAlignment="0" applyProtection="0"/>
    <xf numFmtId="0" fontId="54" fillId="2" borderId="0" applyNumberFormat="0" applyBorder="0" applyAlignment="0" applyProtection="0"/>
    <xf numFmtId="0" fontId="2" fillId="14" borderId="0" applyNumberFormat="0" applyBorder="0" applyAlignment="0" applyProtection="0"/>
    <xf numFmtId="0" fontId="89" fillId="0" borderId="0" applyProtection="0">
      <alignment/>
    </xf>
    <xf numFmtId="0" fontId="7" fillId="11" borderId="0" applyNumberFormat="0" applyBorder="0" applyAlignment="0" applyProtection="0"/>
    <xf numFmtId="0" fontId="55" fillId="4" borderId="0" applyNumberFormat="0" applyBorder="0" applyAlignment="0" applyProtection="0"/>
    <xf numFmtId="0" fontId="54" fillId="2" borderId="0" applyNumberFormat="0" applyBorder="0" applyAlignment="0" applyProtection="0"/>
    <xf numFmtId="0" fontId="2" fillId="14" borderId="0" applyNumberFormat="0" applyBorder="0" applyAlignment="0" applyProtection="0"/>
    <xf numFmtId="0" fontId="7" fillId="11" borderId="0" applyNumberFormat="0" applyBorder="0" applyAlignment="0" applyProtection="0"/>
    <xf numFmtId="0" fontId="58" fillId="16" borderId="0" applyNumberFormat="0" applyBorder="0" applyAlignment="0" applyProtection="0"/>
    <xf numFmtId="0" fontId="54" fillId="2" borderId="0" applyNumberFormat="0" applyBorder="0" applyAlignment="0" applyProtection="0"/>
    <xf numFmtId="0" fontId="2" fillId="14"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54" fillId="2" borderId="0" applyNumberFormat="0" applyBorder="0" applyAlignment="0" applyProtection="0"/>
    <xf numFmtId="0" fontId="2" fillId="14" borderId="0" applyNumberFormat="0" applyBorder="0" applyAlignment="0" applyProtection="0"/>
    <xf numFmtId="0" fontId="8" fillId="27" borderId="0" applyNumberFormat="0" applyBorder="0" applyAlignment="0" applyProtection="0"/>
    <xf numFmtId="0" fontId="2" fillId="14" borderId="0" applyNumberFormat="0" applyBorder="0" applyAlignment="0" applyProtection="0"/>
    <xf numFmtId="0" fontId="56" fillId="5" borderId="0" applyNumberFormat="0" applyBorder="0" applyAlignment="0" applyProtection="0"/>
    <xf numFmtId="0" fontId="8" fillId="27" borderId="0" applyNumberFormat="0" applyBorder="0" applyAlignment="0" applyProtection="0"/>
    <xf numFmtId="0" fontId="2" fillId="14" borderId="0" applyNumberFormat="0" applyBorder="0" applyAlignment="0" applyProtection="0"/>
    <xf numFmtId="0" fontId="8" fillId="26" borderId="0" applyNumberFormat="0" applyBorder="0" applyAlignment="0" applyProtection="0"/>
    <xf numFmtId="0" fontId="2" fillId="1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55" fillId="7" borderId="0" applyNumberFormat="0" applyBorder="0" applyAlignment="0" applyProtection="0"/>
    <xf numFmtId="0" fontId="80" fillId="3" borderId="0" applyNumberFormat="0" applyBorder="0" applyAlignment="0" applyProtection="0"/>
    <xf numFmtId="0" fontId="11" fillId="18" borderId="6" applyNumberFormat="0" applyFont="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77" fillId="6" borderId="0" applyNumberFormat="0" applyBorder="0" applyAlignment="0" applyProtection="0"/>
    <xf numFmtId="0" fontId="54" fillId="2" borderId="0" applyNumberFormat="0" applyBorder="0" applyAlignment="0" applyProtection="0"/>
    <xf numFmtId="0" fontId="2" fillId="3" borderId="0" applyNumberFormat="0" applyBorder="0" applyAlignment="0" applyProtection="0"/>
    <xf numFmtId="0" fontId="7" fillId="1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56" fillId="5" borderId="0" applyNumberFormat="0" applyBorder="0" applyAlignment="0" applyProtection="0"/>
    <xf numFmtId="0" fontId="2" fillId="6" borderId="0" applyNumberFormat="0" applyBorder="0" applyAlignment="0" applyProtection="0"/>
    <xf numFmtId="0" fontId="56" fillId="5" borderId="0" applyNumberFormat="0" applyBorder="0" applyAlignment="0" applyProtection="0"/>
    <xf numFmtId="0" fontId="55" fillId="4" borderId="0" applyNumberFormat="0" applyBorder="0" applyAlignment="0" applyProtection="0"/>
    <xf numFmtId="0" fontId="54" fillId="2" borderId="0" applyNumberFormat="0" applyBorder="0" applyAlignment="0" applyProtection="0"/>
    <xf numFmtId="0" fontId="58" fillId="20" borderId="0" applyNumberFormat="0" applyBorder="0" applyAlignment="0" applyProtection="0"/>
    <xf numFmtId="0" fontId="2" fillId="6" borderId="0" applyNumberFormat="0" applyBorder="0" applyAlignment="0" applyProtection="0"/>
    <xf numFmtId="0" fontId="55" fillId="4" borderId="0" applyNumberFormat="0" applyBorder="0" applyAlignment="0" applyProtection="0"/>
    <xf numFmtId="0" fontId="63" fillId="5" borderId="0" applyNumberFormat="0" applyBorder="0" applyAlignment="0" applyProtection="0"/>
    <xf numFmtId="0" fontId="62" fillId="2" borderId="0" applyNumberFormat="0" applyBorder="0" applyAlignment="0" applyProtection="0"/>
    <xf numFmtId="9" fontId="11" fillId="0" borderId="0" applyFont="0" applyFill="0" applyBorder="0" applyAlignment="0" applyProtection="0"/>
    <xf numFmtId="0" fontId="2" fillId="6" borderId="0" applyNumberFormat="0" applyBorder="0" applyAlignment="0" applyProtection="0"/>
    <xf numFmtId="0" fontId="2" fillId="3" borderId="0" applyNumberFormat="0" applyBorder="0" applyAlignment="0" applyProtection="0"/>
    <xf numFmtId="0" fontId="58" fillId="9" borderId="0" applyNumberFormat="0" applyBorder="0" applyAlignment="0" applyProtection="0"/>
    <xf numFmtId="0" fontId="74" fillId="0" borderId="0" applyNumberFormat="0" applyFill="0" applyBorder="0" applyAlignment="0" applyProtection="0"/>
    <xf numFmtId="0" fontId="56" fillId="5" borderId="0" applyNumberFormat="0" applyBorder="0" applyAlignment="0" applyProtection="0"/>
    <xf numFmtId="0" fontId="55" fillId="25" borderId="0" applyNumberFormat="0" applyBorder="0" applyAlignment="0" applyProtection="0"/>
    <xf numFmtId="0" fontId="77" fillId="6" borderId="0" applyNumberFormat="0" applyBorder="0" applyAlignment="0" applyProtection="0"/>
    <xf numFmtId="0" fontId="2" fillId="6" borderId="0" applyNumberFormat="0" applyBorder="0" applyAlignment="0" applyProtection="0"/>
    <xf numFmtId="0" fontId="56" fillId="5" borderId="0" applyNumberFormat="0" applyBorder="0" applyAlignment="0" applyProtection="0"/>
    <xf numFmtId="0" fontId="2" fillId="20" borderId="0" applyNumberFormat="0" applyBorder="0" applyAlignment="0" applyProtection="0"/>
    <xf numFmtId="0" fontId="55" fillId="15" borderId="0" applyNumberFormat="0" applyBorder="0" applyAlignment="0" applyProtection="0"/>
    <xf numFmtId="0" fontId="2" fillId="6" borderId="0" applyNumberFormat="0" applyBorder="0" applyAlignment="0" applyProtection="0"/>
    <xf numFmtId="0" fontId="56" fillId="5" borderId="0" applyNumberFormat="0" applyBorder="0" applyAlignment="0" applyProtection="0"/>
    <xf numFmtId="0" fontId="76" fillId="9" borderId="1" applyNumberFormat="0" applyAlignment="0" applyProtection="0"/>
    <xf numFmtId="0" fontId="63" fillId="5" borderId="0" applyNumberFormat="0" applyBorder="0" applyAlignment="0" applyProtection="0"/>
    <xf numFmtId="0" fontId="2" fillId="20" borderId="0" applyNumberFormat="0" applyBorder="0" applyAlignment="0" applyProtection="0"/>
    <xf numFmtId="0" fontId="55" fillId="25" borderId="0" applyNumberFormat="0" applyBorder="0" applyAlignment="0" applyProtection="0"/>
    <xf numFmtId="37" fontId="90" fillId="0" borderId="0">
      <alignment/>
      <protection/>
    </xf>
    <xf numFmtId="0" fontId="2" fillId="6" borderId="0" applyNumberFormat="0" applyBorder="0" applyAlignment="0" applyProtection="0"/>
    <xf numFmtId="0" fontId="63" fillId="5" borderId="0" applyNumberFormat="0" applyBorder="0" applyAlignment="0" applyProtection="0"/>
    <xf numFmtId="0" fontId="56" fillId="5" borderId="0" applyNumberFormat="0" applyBorder="0" applyAlignment="0" applyProtection="0"/>
    <xf numFmtId="0" fontId="61" fillId="13" borderId="0" applyNumberFormat="0" applyBorder="0" applyAlignment="0" applyProtection="0"/>
    <xf numFmtId="0" fontId="55" fillId="12" borderId="0" applyNumberFormat="0" applyBorder="0" applyAlignment="0" applyProtection="0"/>
    <xf numFmtId="0" fontId="2" fillId="17" borderId="0" applyNumberFormat="0" applyBorder="0" applyAlignment="0" applyProtection="0"/>
    <xf numFmtId="0" fontId="73" fillId="24" borderId="0" applyNumberFormat="0" applyBorder="0" applyAlignment="0" applyProtection="0"/>
    <xf numFmtId="0" fontId="62" fillId="2" borderId="0" applyNumberFormat="0" applyBorder="0" applyAlignment="0" applyProtection="0"/>
    <xf numFmtId="0" fontId="56" fillId="5" borderId="0" applyNumberFormat="0" applyBorder="0" applyAlignment="0" applyProtection="0"/>
    <xf numFmtId="0" fontId="2" fillId="6" borderId="0" applyNumberFormat="0" applyBorder="0" applyAlignment="0" applyProtection="0"/>
    <xf numFmtId="0" fontId="56" fillId="5" borderId="0" applyNumberFormat="0" applyBorder="0" applyAlignment="0" applyProtection="0"/>
    <xf numFmtId="0" fontId="84" fillId="2"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68" fillId="0" borderId="5" applyNumberFormat="0" applyFill="0" applyAlignment="0" applyProtection="0"/>
    <xf numFmtId="0" fontId="77" fillId="20" borderId="0" applyNumberFormat="0" applyBorder="0" applyAlignment="0" applyProtection="0"/>
    <xf numFmtId="0" fontId="55" fillId="12"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2" fillId="6" borderId="0" applyNumberFormat="0" applyBorder="0" applyAlignment="0" applyProtection="0"/>
    <xf numFmtId="0" fontId="56" fillId="5" borderId="0" applyNumberFormat="0" applyBorder="0" applyAlignment="0" applyProtection="0"/>
    <xf numFmtId="0" fontId="2" fillId="6" borderId="0" applyNumberFormat="0" applyBorder="0" applyAlignment="0" applyProtection="0"/>
    <xf numFmtId="0" fontId="60" fillId="0" borderId="7" applyNumberFormat="0" applyFill="0" applyAlignment="0" applyProtection="0"/>
    <xf numFmtId="0" fontId="56" fillId="5" borderId="0" applyNumberFormat="0" applyBorder="0" applyAlignment="0" applyProtection="0"/>
    <xf numFmtId="0" fontId="55" fillId="12" borderId="0" applyNumberFormat="0" applyBorder="0" applyAlignment="0" applyProtection="0"/>
    <xf numFmtId="0" fontId="83" fillId="3"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56" fillId="5" borderId="0" applyNumberFormat="0" applyBorder="0" applyAlignment="0" applyProtection="0"/>
    <xf numFmtId="0" fontId="2" fillId="6" borderId="0" applyNumberFormat="0" applyBorder="0" applyAlignment="0" applyProtection="0"/>
    <xf numFmtId="0" fontId="55" fillId="12" borderId="0" applyNumberFormat="0" applyBorder="0" applyAlignment="0" applyProtection="0"/>
    <xf numFmtId="0" fontId="91" fillId="0" borderId="0">
      <alignment/>
      <protection/>
    </xf>
    <xf numFmtId="0" fontId="55" fillId="1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2" fillId="20" borderId="0" applyNumberFormat="0" applyBorder="0" applyAlignment="0" applyProtection="0"/>
    <xf numFmtId="0" fontId="54" fillId="2" borderId="0" applyNumberFormat="0" applyBorder="0" applyAlignment="0" applyProtection="0"/>
    <xf numFmtId="0" fontId="2" fillId="20" borderId="0" applyNumberFormat="0" applyBorder="0" applyAlignment="0" applyProtection="0"/>
    <xf numFmtId="0" fontId="54" fillId="2" borderId="0" applyNumberFormat="0" applyBorder="0" applyAlignment="0" applyProtection="0"/>
    <xf numFmtId="0" fontId="2" fillId="20" borderId="0" applyNumberFormat="0" applyBorder="0" applyAlignment="0" applyProtection="0"/>
    <xf numFmtId="0" fontId="62" fillId="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84" fontId="64" fillId="0" borderId="0">
      <alignment/>
      <protection/>
    </xf>
    <xf numFmtId="0" fontId="2"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64" fillId="0" borderId="0">
      <alignment/>
      <protection/>
    </xf>
    <xf numFmtId="0" fontId="88" fillId="0" borderId="0" applyNumberFormat="0" applyFill="0" applyBorder="0" applyAlignment="0" applyProtection="0"/>
    <xf numFmtId="0" fontId="2" fillId="20" borderId="0" applyNumberFormat="0" applyBorder="0" applyAlignment="0" applyProtection="0"/>
    <xf numFmtId="0" fontId="4" fillId="0" borderId="0" applyNumberFormat="0" applyFill="0" applyBorder="0" applyAlignment="0" applyProtection="0"/>
    <xf numFmtId="0" fontId="2" fillId="17" borderId="0" applyNumberFormat="0" applyBorder="0" applyAlignment="0" applyProtection="0"/>
    <xf numFmtId="0" fontId="76" fillId="9" borderId="1" applyNumberFormat="0" applyAlignment="0" applyProtection="0"/>
    <xf numFmtId="0" fontId="2" fillId="20" borderId="0" applyNumberFormat="0" applyBorder="0" applyAlignment="0" applyProtection="0"/>
    <xf numFmtId="0" fontId="63" fillId="5" borderId="0" applyNumberFormat="0" applyBorder="0" applyAlignment="0" applyProtection="0"/>
    <xf numFmtId="0" fontId="2" fillId="20" borderId="0" applyNumberFormat="0" applyBorder="0" applyAlignment="0" applyProtection="0"/>
    <xf numFmtId="0" fontId="56" fillId="5"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77" fillId="20" borderId="0" applyNumberFormat="0" applyBorder="0" applyAlignment="0" applyProtection="0"/>
    <xf numFmtId="0" fontId="56" fillId="5" borderId="0" applyNumberFormat="0" applyBorder="0" applyAlignment="0" applyProtection="0"/>
    <xf numFmtId="0" fontId="2" fillId="3" borderId="0" applyNumberFormat="0" applyBorder="0" applyAlignment="0" applyProtection="0"/>
    <xf numFmtId="0" fontId="2" fillId="20"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2" fillId="17"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43" fontId="11" fillId="0" borderId="0" applyFont="0" applyFill="0" applyBorder="0" applyAlignment="0" applyProtection="0"/>
    <xf numFmtId="0" fontId="60" fillId="0" borderId="0" applyNumberFormat="0" applyFill="0" applyBorder="0" applyAlignment="0" applyProtection="0"/>
    <xf numFmtId="0" fontId="77" fillId="3" borderId="0" applyNumberFormat="0" applyBorder="0" applyAlignment="0" applyProtection="0"/>
    <xf numFmtId="0" fontId="2" fillId="20" borderId="0" applyNumberFormat="0" applyBorder="0" applyAlignment="0" applyProtection="0"/>
    <xf numFmtId="0" fontId="54" fillId="2" borderId="0" applyNumberFormat="0" applyBorder="0" applyAlignment="0" applyProtection="0"/>
    <xf numFmtId="0" fontId="2" fillId="20"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5" fillId="22" borderId="0" applyNumberFormat="0" applyBorder="0" applyAlignment="0" applyProtection="0"/>
    <xf numFmtId="0" fontId="79" fillId="0" borderId="10" applyNumberFormat="0" applyFill="0" applyAlignment="0" applyProtection="0"/>
    <xf numFmtId="0" fontId="77" fillId="20" borderId="0" applyNumberFormat="0" applyBorder="0" applyAlignment="0" applyProtection="0"/>
    <xf numFmtId="0" fontId="56" fillId="3" borderId="0" applyNumberFormat="0" applyBorder="0" applyAlignment="0" applyProtection="0"/>
    <xf numFmtId="0" fontId="72" fillId="0" borderId="0" applyNumberFormat="0" applyFill="0" applyBorder="0" applyAlignment="0" applyProtection="0"/>
    <xf numFmtId="0" fontId="54" fillId="2" borderId="0" applyNumberFormat="0" applyBorder="0" applyAlignment="0" applyProtection="0"/>
    <xf numFmtId="0" fontId="2" fillId="20" borderId="0" applyNumberFormat="0" applyBorder="0" applyAlignment="0" applyProtection="0"/>
    <xf numFmtId="0" fontId="56" fillId="5" borderId="0" applyNumberFormat="0" applyBorder="0" applyAlignment="0" applyProtection="0"/>
    <xf numFmtId="0" fontId="2" fillId="20"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2" fillId="20" borderId="0" applyNumberFormat="0" applyBorder="0" applyAlignment="0" applyProtection="0"/>
    <xf numFmtId="0" fontId="56" fillId="5" borderId="0" applyNumberFormat="0" applyBorder="0" applyAlignment="0" applyProtection="0"/>
    <xf numFmtId="0" fontId="2" fillId="20" borderId="0" applyNumberFormat="0" applyBorder="0" applyAlignment="0" applyProtection="0"/>
    <xf numFmtId="0" fontId="62" fillId="14" borderId="0" applyNumberFormat="0" applyBorder="0" applyAlignment="0" applyProtection="0"/>
    <xf numFmtId="0" fontId="2" fillId="20" borderId="0" applyNumberFormat="0" applyBorder="0" applyAlignment="0" applyProtection="0"/>
    <xf numFmtId="0" fontId="83" fillId="3" borderId="0" applyNumberFormat="0" applyBorder="0" applyAlignment="0" applyProtection="0"/>
    <xf numFmtId="0" fontId="55" fillId="22" borderId="0" applyNumberFormat="0" applyBorder="0" applyAlignment="0" applyProtection="0"/>
    <xf numFmtId="0" fontId="68" fillId="0" borderId="5" applyNumberFormat="0" applyFill="0" applyAlignment="0" applyProtection="0"/>
    <xf numFmtId="0" fontId="83" fillId="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1" fillId="0" borderId="0">
      <alignment/>
      <protection/>
    </xf>
    <xf numFmtId="0" fontId="2" fillId="20" borderId="0" applyNumberFormat="0" applyBorder="0" applyAlignment="0" applyProtection="0"/>
    <xf numFmtId="0" fontId="57" fillId="6" borderId="1" applyNumberFormat="0" applyAlignment="0" applyProtection="0"/>
    <xf numFmtId="0" fontId="2" fillId="20" borderId="0" applyNumberFormat="0" applyBorder="0" applyAlignment="0" applyProtection="0"/>
    <xf numFmtId="0" fontId="56" fillId="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0" fillId="3" borderId="0" applyNumberFormat="0" applyBorder="0" applyAlignment="0" applyProtection="0"/>
    <xf numFmtId="0" fontId="2" fillId="20" borderId="0" applyNumberFormat="0" applyBorder="0" applyAlignment="0" applyProtection="0"/>
    <xf numFmtId="0" fontId="56" fillId="5" borderId="0" applyNumberFormat="0" applyBorder="0" applyAlignment="0" applyProtection="0"/>
    <xf numFmtId="0" fontId="62" fillId="14" borderId="0" applyNumberFormat="0" applyBorder="0" applyAlignment="0" applyProtection="0"/>
    <xf numFmtId="0" fontId="2" fillId="20" borderId="0" applyNumberFormat="0" applyBorder="0" applyAlignment="0" applyProtection="0"/>
    <xf numFmtId="186" fontId="11" fillId="0" borderId="0" applyFont="0" applyFill="0" applyBorder="0" applyAlignment="0" applyProtection="0"/>
    <xf numFmtId="0" fontId="2" fillId="3" borderId="0" applyNumberFormat="0" applyBorder="0" applyAlignment="0" applyProtection="0"/>
    <xf numFmtId="0" fontId="2" fillId="20" borderId="0" applyNumberFormat="0" applyBorder="0" applyAlignment="0" applyProtection="0"/>
    <xf numFmtId="0" fontId="54" fillId="2" borderId="0" applyNumberFormat="0" applyBorder="0" applyAlignment="0" applyProtection="0"/>
    <xf numFmtId="0" fontId="7" fillId="6" borderId="0" applyNumberFormat="0" applyBorder="0" applyAlignment="0" applyProtection="0"/>
    <xf numFmtId="0" fontId="55" fillId="7" borderId="0" applyNumberFormat="0" applyBorder="0" applyAlignment="0" applyProtection="0"/>
    <xf numFmtId="0" fontId="55" fillId="10" borderId="0" applyNumberFormat="0" applyBorder="0" applyAlignment="0" applyProtection="0"/>
    <xf numFmtId="0" fontId="2" fillId="19" borderId="0" applyNumberFormat="0" applyBorder="0" applyAlignment="0" applyProtection="0"/>
    <xf numFmtId="0" fontId="56" fillId="5" borderId="0" applyNumberFormat="0" applyBorder="0" applyAlignment="0" applyProtection="0"/>
    <xf numFmtId="0" fontId="55" fillId="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5" fillId="12" borderId="0" applyNumberFormat="0" applyBorder="0" applyAlignment="0" applyProtection="0"/>
    <xf numFmtId="0" fontId="2" fillId="19" borderId="0" applyNumberFormat="0" applyBorder="0" applyAlignment="0" applyProtection="0"/>
    <xf numFmtId="0" fontId="54" fillId="2" borderId="0" applyNumberFormat="0" applyBorder="0" applyAlignment="0" applyProtection="0"/>
    <xf numFmtId="3" fontId="11" fillId="0" borderId="0" applyFont="0" applyFill="0" applyBorder="0" applyAlignment="0" applyProtection="0"/>
    <xf numFmtId="0" fontId="73" fillId="22" borderId="0" applyNumberFormat="0" applyBorder="0" applyAlignment="0" applyProtection="0"/>
    <xf numFmtId="0" fontId="56" fillId="5" borderId="0" applyNumberFormat="0" applyBorder="0" applyAlignment="0" applyProtection="0"/>
    <xf numFmtId="0" fontId="2" fillId="19" borderId="0" applyNumberFormat="0" applyBorder="0" applyAlignment="0" applyProtection="0"/>
    <xf numFmtId="0" fontId="77" fillId="19"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56" fillId="5" borderId="0" applyNumberFormat="0" applyBorder="0" applyAlignment="0" applyProtection="0"/>
    <xf numFmtId="0" fontId="2" fillId="19"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58" fillId="16" borderId="0" applyNumberFormat="0" applyBorder="0" applyAlignment="0" applyProtection="0"/>
    <xf numFmtId="0" fontId="56" fillId="5" borderId="0" applyNumberFormat="0" applyBorder="0" applyAlignment="0" applyProtection="0"/>
    <xf numFmtId="0" fontId="2" fillId="19" borderId="0" applyNumberFormat="0" applyBorder="0" applyAlignment="0" applyProtection="0"/>
    <xf numFmtId="0" fontId="56" fillId="5" borderId="0" applyNumberFormat="0" applyBorder="0" applyAlignment="0" applyProtection="0"/>
    <xf numFmtId="0" fontId="2" fillId="19" borderId="0" applyNumberFormat="0" applyBorder="0" applyAlignment="0" applyProtection="0"/>
    <xf numFmtId="0" fontId="54" fillId="2" borderId="0" applyNumberFormat="0" applyBorder="0" applyAlignment="0" applyProtection="0"/>
    <xf numFmtId="0" fontId="2" fillId="19" borderId="0" applyNumberFormat="0" applyBorder="0" applyAlignment="0" applyProtection="0"/>
    <xf numFmtId="0" fontId="56" fillId="5" borderId="0" applyNumberFormat="0" applyBorder="0" applyAlignment="0" applyProtection="0"/>
    <xf numFmtId="0" fontId="68" fillId="0" borderId="5" applyNumberFormat="0" applyFill="0" applyAlignment="0" applyProtection="0"/>
    <xf numFmtId="0" fontId="2" fillId="19" borderId="0" applyNumberFormat="0" applyBorder="0" applyAlignment="0" applyProtection="0"/>
    <xf numFmtId="0" fontId="54" fillId="2" borderId="0" applyNumberFormat="0" applyBorder="0" applyAlignment="0" applyProtection="0"/>
    <xf numFmtId="0" fontId="2" fillId="19" borderId="0" applyNumberFormat="0" applyBorder="0" applyAlignment="0" applyProtection="0"/>
    <xf numFmtId="0" fontId="54" fillId="2" borderId="0" applyNumberFormat="0" applyBorder="0" applyAlignment="0" applyProtection="0"/>
    <xf numFmtId="0" fontId="59" fillId="0" borderId="2" applyNumberFormat="0" applyFill="0" applyAlignment="0" applyProtection="0"/>
    <xf numFmtId="0" fontId="2" fillId="19" borderId="0" applyNumberFormat="0" applyBorder="0" applyAlignment="0" applyProtection="0"/>
    <xf numFmtId="0" fontId="56" fillId="5" borderId="0" applyNumberFormat="0" applyBorder="0" applyAlignment="0" applyProtection="0"/>
    <xf numFmtId="0" fontId="66" fillId="16" borderId="4" applyNumberFormat="0" applyAlignment="0" applyProtection="0"/>
    <xf numFmtId="0" fontId="54" fillId="2"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2" fillId="10" borderId="0" applyNumberFormat="0" applyBorder="0" applyAlignment="0" applyProtection="0"/>
    <xf numFmtId="0" fontId="54" fillId="2" borderId="0" applyNumberFormat="0" applyBorder="0" applyAlignment="0" applyProtection="0"/>
    <xf numFmtId="0" fontId="2" fillId="10" borderId="0" applyNumberFormat="0" applyBorder="0" applyAlignment="0" applyProtection="0"/>
    <xf numFmtId="0" fontId="77" fillId="10" borderId="0" applyNumberFormat="0" applyBorder="0" applyAlignment="0" applyProtection="0"/>
    <xf numFmtId="0" fontId="2" fillId="0" borderId="0">
      <alignment/>
      <protection/>
    </xf>
    <xf numFmtId="0" fontId="2" fillId="10" borderId="0" applyNumberFormat="0" applyBorder="0" applyAlignment="0" applyProtection="0"/>
    <xf numFmtId="0" fontId="11" fillId="0" borderId="0">
      <alignment/>
      <protection/>
    </xf>
    <xf numFmtId="0" fontId="55" fillId="1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60" fillId="0" borderId="0" applyNumberFormat="0" applyFill="0" applyBorder="0" applyAlignment="0" applyProtection="0"/>
    <xf numFmtId="0" fontId="75" fillId="9" borderId="8" applyNumberForma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0" borderId="0">
      <alignment/>
      <protection/>
    </xf>
    <xf numFmtId="0" fontId="54"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82" fillId="0" borderId="0">
      <alignment/>
      <protection locked="0"/>
    </xf>
    <xf numFmtId="0" fontId="71" fillId="14" borderId="0" applyNumberFormat="0" applyBorder="0" applyAlignment="0" applyProtection="0"/>
    <xf numFmtId="0" fontId="2" fillId="10" borderId="0" applyNumberFormat="0" applyBorder="0" applyAlignment="0" applyProtection="0"/>
    <xf numFmtId="43" fontId="11" fillId="0" borderId="0" applyFont="0" applyFill="0" applyBorder="0" applyAlignment="0" applyProtection="0"/>
    <xf numFmtId="0" fontId="60" fillId="0" borderId="0" applyNumberFormat="0" applyFill="0" applyBorder="0" applyAlignment="0" applyProtection="0"/>
    <xf numFmtId="0" fontId="2" fillId="3" borderId="0" applyNumberFormat="0" applyBorder="0" applyAlignment="0" applyProtection="0"/>
    <xf numFmtId="43" fontId="11" fillId="0" borderId="0" applyFont="0" applyFill="0" applyBorder="0" applyAlignment="0" applyProtection="0"/>
    <xf numFmtId="0" fontId="62" fillId="2" borderId="0" applyNumberFormat="0" applyBorder="0" applyAlignment="0" applyProtection="0"/>
    <xf numFmtId="0" fontId="60" fillId="0" borderId="0" applyNumberFormat="0" applyFill="0" applyBorder="0" applyAlignment="0" applyProtection="0"/>
    <xf numFmtId="0" fontId="70"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2" fillId="3" borderId="0" applyNumberFormat="0" applyBorder="0" applyAlignment="0" applyProtection="0"/>
    <xf numFmtId="0" fontId="79" fillId="0" borderId="10" applyNumberFormat="0" applyFill="0" applyAlignment="0" applyProtection="0"/>
    <xf numFmtId="0" fontId="62" fillId="14" borderId="0" applyNumberFormat="0" applyBorder="0" applyAlignment="0" applyProtection="0"/>
    <xf numFmtId="0" fontId="2" fillId="3" borderId="0" applyNumberFormat="0" applyBorder="0" applyAlignment="0" applyProtection="0"/>
    <xf numFmtId="0" fontId="57" fillId="6" borderId="1" applyNumberFormat="0" applyAlignment="0" applyProtection="0"/>
    <xf numFmtId="0" fontId="56" fillId="5" borderId="0" applyNumberFormat="0" applyBorder="0" applyAlignment="0" applyProtection="0"/>
    <xf numFmtId="0" fontId="55" fillId="1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76" fillId="9" borderId="1" applyNumberFormat="0" applyAlignment="0" applyProtection="0"/>
    <xf numFmtId="0" fontId="11" fillId="28" borderId="0" applyNumberFormat="0" applyFont="0" applyBorder="0" applyAlignment="0" applyProtection="0"/>
    <xf numFmtId="0" fontId="58" fillId="9" borderId="0" applyNumberFormat="0" applyBorder="0" applyAlignment="0" applyProtection="0"/>
    <xf numFmtId="0" fontId="2" fillId="3" borderId="0" applyNumberFormat="0" applyBorder="0" applyAlignment="0" applyProtection="0"/>
    <xf numFmtId="0" fontId="75" fillId="9" borderId="8" applyNumberFormat="0" applyAlignment="0" applyProtection="0"/>
    <xf numFmtId="0" fontId="92" fillId="28" borderId="0" applyNumberFormat="0" applyFon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63" fillId="5" borderId="0" applyNumberFormat="0" applyBorder="0" applyAlignment="0" applyProtection="0"/>
    <xf numFmtId="0" fontId="2" fillId="3" borderId="0" applyNumberFormat="0" applyBorder="0" applyAlignment="0" applyProtection="0"/>
    <xf numFmtId="187" fontId="91" fillId="29" borderId="0">
      <alignment/>
      <protection/>
    </xf>
    <xf numFmtId="0" fontId="55" fillId="1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4" fillId="2" borderId="0" applyNumberFormat="0" applyBorder="0" applyAlignment="0" applyProtection="0"/>
    <xf numFmtId="0" fontId="77" fillId="20" borderId="0" applyNumberFormat="0" applyBorder="0" applyAlignment="0" applyProtection="0"/>
    <xf numFmtId="0" fontId="84" fillId="2" borderId="0" applyNumberFormat="0" applyBorder="0" applyAlignment="0" applyProtection="0"/>
    <xf numFmtId="0" fontId="2" fillId="20" borderId="0" applyNumberFormat="0" applyBorder="0" applyAlignment="0" applyProtection="0"/>
    <xf numFmtId="0" fontId="71" fillId="2" borderId="0" applyNumberFormat="0" applyBorder="0" applyAlignment="0" applyProtection="0"/>
    <xf numFmtId="0" fontId="2" fillId="20" borderId="0" applyNumberFormat="0" applyBorder="0" applyAlignment="0" applyProtection="0"/>
    <xf numFmtId="0" fontId="55" fillId="12" borderId="0" applyNumberFormat="0" applyBorder="0" applyAlignment="0" applyProtection="0"/>
    <xf numFmtId="0" fontId="62" fillId="2" borderId="0" applyNumberFormat="0" applyBorder="0" applyAlignment="0" applyProtection="0"/>
    <xf numFmtId="0" fontId="2" fillId="20" borderId="0" applyNumberFormat="0" applyBorder="0" applyAlignment="0" applyProtection="0"/>
    <xf numFmtId="0" fontId="55" fillId="15" borderId="0" applyNumberFormat="0" applyBorder="0" applyAlignment="0" applyProtection="0"/>
    <xf numFmtId="0" fontId="62" fillId="2" borderId="0" applyNumberFormat="0" applyBorder="0" applyAlignment="0" applyProtection="0"/>
    <xf numFmtId="0" fontId="2" fillId="20" borderId="0" applyNumberFormat="0" applyBorder="0" applyAlignment="0" applyProtection="0"/>
    <xf numFmtId="0" fontId="76" fillId="9" borderId="1" applyNumberFormat="0" applyAlignment="0" applyProtection="0"/>
    <xf numFmtId="0" fontId="54" fillId="14" borderId="0" applyNumberFormat="0" applyBorder="0" applyAlignment="0" applyProtection="0"/>
    <xf numFmtId="0" fontId="2" fillId="20" borderId="0" applyNumberFormat="0" applyBorder="0" applyAlignment="0" applyProtection="0"/>
    <xf numFmtId="0" fontId="83" fillId="5" borderId="0" applyNumberFormat="0" applyBorder="0" applyAlignment="0" applyProtection="0"/>
    <xf numFmtId="0" fontId="4" fillId="0" borderId="0" applyNumberFormat="0" applyFill="0" applyBorder="0" applyAlignment="0" applyProtection="0"/>
    <xf numFmtId="0" fontId="76" fillId="9" borderId="1" applyNumberFormat="0" applyAlignment="0" applyProtection="0"/>
    <xf numFmtId="0" fontId="56" fillId="5" borderId="0" applyNumberFormat="0" applyBorder="0" applyAlignment="0" applyProtection="0"/>
    <xf numFmtId="0" fontId="11" fillId="18" borderId="6" applyNumberFormat="0" applyFont="0" applyAlignment="0" applyProtection="0"/>
    <xf numFmtId="0" fontId="2" fillId="20" borderId="0" applyNumberFormat="0" applyBorder="0" applyAlignment="0" applyProtection="0"/>
    <xf numFmtId="0" fontId="55" fillId="19" borderId="0" applyNumberFormat="0" applyBorder="0" applyAlignment="0" applyProtection="0"/>
    <xf numFmtId="0" fontId="7" fillId="11" borderId="0" applyNumberFormat="0" applyBorder="0" applyAlignment="0" applyProtection="0"/>
    <xf numFmtId="0" fontId="80" fillId="3" borderId="0" applyNumberFormat="0" applyBorder="0" applyAlignment="0" applyProtection="0"/>
    <xf numFmtId="0" fontId="11" fillId="18" borderId="6" applyNumberFormat="0" applyFont="0" applyAlignment="0" applyProtection="0"/>
    <xf numFmtId="0" fontId="2" fillId="20" borderId="0" applyNumberFormat="0" applyBorder="0" applyAlignment="0" applyProtection="0"/>
    <xf numFmtId="0" fontId="56" fillId="5" borderId="0" applyNumberFormat="0" applyBorder="0" applyAlignment="0" applyProtection="0"/>
    <xf numFmtId="0" fontId="2" fillId="0" borderId="0">
      <alignment vertical="center"/>
      <protection/>
    </xf>
    <xf numFmtId="0" fontId="11" fillId="18" borderId="6" applyNumberFormat="0" applyFont="0" applyAlignment="0" applyProtection="0"/>
    <xf numFmtId="0" fontId="2" fillId="20" borderId="0" applyNumberFormat="0" applyBorder="0" applyAlignment="0" applyProtection="0"/>
    <xf numFmtId="0" fontId="11" fillId="18" borderId="6" applyNumberFormat="0" applyFont="0" applyAlignment="0" applyProtection="0"/>
    <xf numFmtId="0" fontId="2" fillId="20" borderId="0" applyNumberFormat="0" applyBorder="0" applyAlignment="0" applyProtection="0"/>
    <xf numFmtId="0" fontId="2" fillId="20"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7" fillId="14" borderId="0" applyNumberFormat="0" applyBorder="0" applyAlignment="0" applyProtection="0"/>
    <xf numFmtId="0" fontId="56" fillId="5"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84" fillId="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6" fillId="5" borderId="0" applyNumberFormat="0" applyBorder="0" applyAlignment="0" applyProtection="0"/>
    <xf numFmtId="0" fontId="2" fillId="17" borderId="0" applyNumberFormat="0" applyBorder="0" applyAlignment="0" applyProtection="0"/>
    <xf numFmtId="0" fontId="56" fillId="5" borderId="0" applyNumberFormat="0" applyBorder="0" applyAlignment="0" applyProtection="0"/>
    <xf numFmtId="0" fontId="77"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6" fillId="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1" fillId="18" borderId="6" applyNumberFormat="0" applyFont="0" applyAlignment="0" applyProtection="0"/>
    <xf numFmtId="0" fontId="2" fillId="17" borderId="0" applyNumberFormat="0" applyBorder="0" applyAlignment="0" applyProtection="0"/>
    <xf numFmtId="0" fontId="11" fillId="18" borderId="6" applyNumberFormat="0" applyFont="0" applyAlignment="0" applyProtection="0"/>
    <xf numFmtId="0" fontId="2" fillId="17" borderId="0" applyNumberFormat="0" applyBorder="0" applyAlignment="0" applyProtection="0"/>
    <xf numFmtId="0" fontId="62" fillId="14" borderId="0" applyNumberFormat="0" applyBorder="0" applyAlignment="0" applyProtection="0"/>
    <xf numFmtId="0" fontId="11" fillId="0" borderId="0">
      <alignment vertical="center"/>
      <protection/>
    </xf>
    <xf numFmtId="0" fontId="2" fillId="17" borderId="0" applyNumberFormat="0" applyBorder="0" applyAlignment="0" applyProtection="0"/>
    <xf numFmtId="0" fontId="62" fillId="14" borderId="0" applyNumberFormat="0" applyBorder="0" applyAlignment="0" applyProtection="0"/>
    <xf numFmtId="0" fontId="55" fillId="12" borderId="0" applyNumberFormat="0" applyBorder="0" applyAlignment="0" applyProtection="0"/>
    <xf numFmtId="0" fontId="2" fillId="17" borderId="0" applyNumberFormat="0" applyBorder="0" applyAlignment="0" applyProtection="0"/>
    <xf numFmtId="0" fontId="56" fillId="5" borderId="0" applyNumberFormat="0" applyBorder="0" applyAlignment="0" applyProtection="0"/>
    <xf numFmtId="0" fontId="2" fillId="17" borderId="0" applyNumberFormat="0" applyBorder="0" applyAlignment="0" applyProtection="0"/>
    <xf numFmtId="0" fontId="8" fillId="30" borderId="0" applyNumberFormat="0" applyBorder="0" applyAlignment="0" applyProtection="0"/>
    <xf numFmtId="0" fontId="80" fillId="3" borderId="0" applyNumberFormat="0" applyBorder="0" applyAlignment="0" applyProtection="0"/>
    <xf numFmtId="0" fontId="72" fillId="0" borderId="0" applyNumberFormat="0" applyFill="0" applyBorder="0" applyAlignment="0" applyProtection="0"/>
    <xf numFmtId="0" fontId="79" fillId="0" borderId="10" applyNumberFormat="0" applyFill="0" applyAlignment="0" applyProtection="0"/>
    <xf numFmtId="0" fontId="62"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5" fillId="19" borderId="0" applyNumberFormat="0" applyBorder="0" applyAlignment="0" applyProtection="0"/>
    <xf numFmtId="0" fontId="54" fillId="2"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55" fillId="10"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55" fillId="10" borderId="0" applyNumberFormat="0" applyBorder="0" applyAlignment="0" applyProtection="0"/>
    <xf numFmtId="0" fontId="56" fillId="5" borderId="0" applyNumberFormat="0" applyBorder="0" applyAlignment="0" applyProtection="0"/>
    <xf numFmtId="14" fontId="93" fillId="0" borderId="0">
      <alignment horizontal="center" wrapText="1"/>
      <protection locked="0"/>
    </xf>
    <xf numFmtId="0" fontId="55" fillId="12" borderId="0" applyNumberFormat="0" applyBorder="0" applyAlignment="0" applyProtection="0"/>
    <xf numFmtId="0" fontId="55" fillId="12" borderId="0" applyNumberFormat="0" applyBorder="0" applyAlignment="0" applyProtection="0"/>
    <xf numFmtId="0" fontId="84" fillId="2" borderId="0" applyNumberFormat="0" applyBorder="0" applyAlignment="0" applyProtection="0"/>
    <xf numFmtId="0" fontId="55" fillId="12" borderId="0" applyNumberFormat="0" applyBorder="0" applyAlignment="0" applyProtection="0"/>
    <xf numFmtId="0" fontId="56" fillId="5" borderId="0" applyNumberFormat="0" applyBorder="0" applyAlignment="0" applyProtection="0"/>
    <xf numFmtId="0" fontId="73" fillId="12" borderId="0" applyNumberFormat="0" applyBorder="0" applyAlignment="0" applyProtection="0"/>
    <xf numFmtId="0" fontId="55" fillId="22" borderId="0" applyNumberFormat="0" applyBorder="0" applyAlignment="0" applyProtection="0"/>
    <xf numFmtId="0" fontId="92" fillId="0" borderId="0" applyNumberFormat="0" applyFont="0" applyFill="0" applyBorder="0" applyAlignment="0" applyProtection="0"/>
    <xf numFmtId="0" fontId="55" fillId="12" borderId="0" applyNumberFormat="0" applyBorder="0" applyAlignment="0" applyProtection="0"/>
    <xf numFmtId="0" fontId="55" fillId="22"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12" borderId="0" applyNumberFormat="0" applyBorder="0" applyAlignment="0" applyProtection="0"/>
    <xf numFmtId="0" fontId="62" fillId="14" borderId="0" applyNumberFormat="0" applyBorder="0" applyAlignment="0" applyProtection="0"/>
    <xf numFmtId="0" fontId="55" fillId="22" borderId="0" applyNumberFormat="0" applyBorder="0" applyAlignment="0" applyProtection="0"/>
    <xf numFmtId="0" fontId="60" fillId="0" borderId="0" applyNumberFormat="0" applyFill="0" applyBorder="0" applyAlignment="0" applyProtection="0"/>
    <xf numFmtId="0" fontId="73" fillId="12" borderId="0" applyNumberFormat="0" applyBorder="0" applyAlignment="0" applyProtection="0"/>
    <xf numFmtId="0" fontId="54" fillId="2" borderId="0" applyNumberFormat="0" applyBorder="0" applyAlignment="0" applyProtection="0"/>
    <xf numFmtId="0" fontId="55" fillId="22" borderId="0" applyNumberFormat="0" applyBorder="0" applyAlignment="0" applyProtection="0"/>
    <xf numFmtId="0" fontId="55" fillId="12" borderId="0" applyNumberFormat="0" applyBorder="0" applyAlignment="0" applyProtection="0"/>
    <xf numFmtId="0" fontId="62" fillId="14" borderId="0" applyNumberFormat="0" applyBorder="0" applyAlignment="0" applyProtection="0"/>
    <xf numFmtId="0" fontId="55" fillId="15" borderId="0" applyNumberFormat="0" applyBorder="0" applyAlignment="0" applyProtection="0"/>
    <xf numFmtId="0" fontId="84" fillId="2" borderId="0" applyNumberFormat="0" applyBorder="0" applyAlignment="0" applyProtection="0"/>
    <xf numFmtId="0" fontId="81" fillId="23" borderId="11">
      <alignment/>
      <protection locked="0"/>
    </xf>
    <xf numFmtId="0" fontId="11" fillId="0" borderId="0" applyNumberFormat="0" applyFont="0" applyFill="0" applyBorder="0" applyAlignment="0" applyProtection="0"/>
    <xf numFmtId="0" fontId="58" fillId="3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6" fillId="3" borderId="0" applyNumberFormat="0" applyBorder="0" applyAlignment="0" applyProtection="0"/>
    <xf numFmtId="0" fontId="80" fillId="5" borderId="0" applyNumberFormat="0" applyBorder="0" applyAlignment="0" applyProtection="0"/>
    <xf numFmtId="0" fontId="55" fillId="7" borderId="0" applyNumberFormat="0" applyBorder="0" applyAlignment="0" applyProtection="0"/>
    <xf numFmtId="0" fontId="81" fillId="23" borderId="11">
      <alignment/>
      <protection locked="0"/>
    </xf>
    <xf numFmtId="0" fontId="56" fillId="5" borderId="0" applyNumberFormat="0" applyBorder="0" applyAlignment="0" applyProtection="0"/>
    <xf numFmtId="0" fontId="54" fillId="2" borderId="0" applyNumberFormat="0" applyBorder="0" applyAlignment="0" applyProtection="0"/>
    <xf numFmtId="0" fontId="60" fillId="0" borderId="7" applyNumberFormat="0" applyFill="0" applyAlignment="0" applyProtection="0"/>
    <xf numFmtId="0" fontId="55" fillId="7"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3" fillId="7" borderId="0" applyNumberFormat="0" applyBorder="0" applyAlignment="0" applyProtection="0"/>
    <xf numFmtId="0" fontId="55" fillId="21" borderId="0" applyNumberFormat="0" applyBorder="0" applyAlignment="0" applyProtection="0"/>
    <xf numFmtId="0" fontId="55" fillId="7" borderId="0" applyNumberFormat="0" applyBorder="0" applyAlignment="0" applyProtection="0"/>
    <xf numFmtId="183" fontId="11" fillId="0" borderId="0" applyFont="0" applyFill="0" applyBorder="0" applyAlignment="0" applyProtection="0"/>
    <xf numFmtId="0" fontId="54" fillId="2" borderId="0" applyNumberFormat="0" applyBorder="0" applyAlignment="0" applyProtection="0"/>
    <xf numFmtId="0" fontId="94" fillId="18" borderId="12" applyNumberFormat="0" applyBorder="0" applyAlignment="0" applyProtection="0"/>
    <xf numFmtId="0" fontId="83" fillId="5" borderId="0" applyNumberFormat="0" applyBorder="0" applyAlignment="0" applyProtection="0"/>
    <xf numFmtId="0" fontId="55" fillId="7" borderId="0" applyNumberFormat="0" applyBorder="0" applyAlignment="0" applyProtection="0"/>
    <xf numFmtId="0" fontId="55" fillId="19" borderId="0" applyNumberFormat="0" applyBorder="0" applyAlignment="0" applyProtection="0"/>
    <xf numFmtId="0" fontId="56" fillId="5" borderId="0" applyNumberFormat="0" applyBorder="0" applyAlignment="0" applyProtection="0"/>
    <xf numFmtId="0" fontId="94" fillId="9" borderId="0" applyNumberFormat="0" applyBorder="0" applyAlignment="0" applyProtection="0"/>
    <xf numFmtId="0" fontId="56" fillId="5" borderId="0" applyNumberFormat="0" applyBorder="0" applyAlignment="0" applyProtection="0"/>
    <xf numFmtId="0" fontId="11" fillId="18" borderId="6" applyNumberFormat="0" applyFont="0" applyAlignment="0" applyProtection="0"/>
    <xf numFmtId="0" fontId="57" fillId="6" borderId="1" applyNumberFormat="0" applyAlignment="0" applyProtection="0"/>
    <xf numFmtId="0" fontId="55" fillId="19" borderId="0" applyNumberFormat="0" applyBorder="0" applyAlignment="0" applyProtection="0"/>
    <xf numFmtId="0" fontId="55" fillId="19" borderId="0" applyNumberFormat="0" applyBorder="0" applyAlignment="0" applyProtection="0"/>
    <xf numFmtId="0" fontId="62" fillId="14" borderId="0" applyNumberFormat="0" applyBorder="0" applyAlignment="0" applyProtection="0"/>
    <xf numFmtId="0" fontId="11" fillId="0" borderId="0">
      <alignment vertical="center"/>
      <protection/>
    </xf>
    <xf numFmtId="0" fontId="54" fillId="14" borderId="0" applyNumberFormat="0" applyBorder="0" applyAlignment="0" applyProtection="0"/>
    <xf numFmtId="0" fontId="55" fillId="19" borderId="0" applyNumberFormat="0" applyBorder="0" applyAlignment="0" applyProtection="0"/>
    <xf numFmtId="0" fontId="56" fillId="5" borderId="0" applyNumberFormat="0" applyBorder="0" applyAlignment="0" applyProtection="0"/>
    <xf numFmtId="0" fontId="71" fillId="14" borderId="0" applyNumberFormat="0" applyBorder="0" applyAlignment="0" applyProtection="0"/>
    <xf numFmtId="0" fontId="54" fillId="2" borderId="0" applyNumberFormat="0" applyBorder="0" applyAlignment="0" applyProtection="0"/>
    <xf numFmtId="0" fontId="26" fillId="0" borderId="0">
      <alignment/>
      <protection/>
    </xf>
    <xf numFmtId="0" fontId="60" fillId="0" borderId="7" applyNumberFormat="0" applyFill="0" applyAlignment="0" applyProtection="0"/>
    <xf numFmtId="0" fontId="55" fillId="19" borderId="0" applyNumberFormat="0" applyBorder="0" applyAlignment="0" applyProtection="0"/>
    <xf numFmtId="0" fontId="55" fillId="19" borderId="0" applyNumberFormat="0" applyBorder="0" applyAlignment="0" applyProtection="0"/>
    <xf numFmtId="0" fontId="62" fillId="2" borderId="0" applyNumberFormat="0" applyBorder="0" applyAlignment="0" applyProtection="0"/>
    <xf numFmtId="0" fontId="55" fillId="19" borderId="0" applyNumberFormat="0" applyBorder="0" applyAlignment="0" applyProtection="0"/>
    <xf numFmtId="0" fontId="57" fillId="6" borderId="1" applyNumberFormat="0" applyAlignment="0" applyProtection="0"/>
    <xf numFmtId="0" fontId="2" fillId="0" borderId="0">
      <alignment vertical="center"/>
      <protection/>
    </xf>
    <xf numFmtId="0" fontId="55" fillId="19"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73" fillId="10" borderId="0" applyNumberFormat="0" applyBorder="0" applyAlignment="0" applyProtection="0"/>
    <xf numFmtId="0" fontId="55" fillId="10" borderId="0" applyNumberFormat="0" applyBorder="0" applyAlignment="0" applyProtection="0"/>
    <xf numFmtId="0" fontId="59" fillId="0" borderId="2" applyNumberFormat="0" applyFill="0" applyAlignment="0" applyProtection="0"/>
    <xf numFmtId="0" fontId="55" fillId="10" borderId="0" applyNumberFormat="0" applyBorder="0" applyAlignment="0" applyProtection="0"/>
    <xf numFmtId="0" fontId="55" fillId="10" borderId="0" applyNumberFormat="0" applyBorder="0" applyAlignment="0" applyProtection="0"/>
    <xf numFmtId="0" fontId="56" fillId="5"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4" fillId="14"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6" fillId="5" borderId="0" applyNumberFormat="0" applyBorder="0" applyAlignment="0" applyProtection="0"/>
    <xf numFmtId="0" fontId="55" fillId="10" borderId="0" applyNumberFormat="0" applyBorder="0" applyAlignment="0" applyProtection="0"/>
    <xf numFmtId="0" fontId="71" fillId="2" borderId="0" applyNumberFormat="0" applyBorder="0" applyAlignment="0" applyProtection="0"/>
    <xf numFmtId="0" fontId="54" fillId="2" borderId="0" applyNumberFormat="0" applyBorder="0" applyAlignment="0" applyProtection="0"/>
    <xf numFmtId="0" fontId="54" fillId="14" borderId="0" applyNumberFormat="0" applyBorder="0" applyAlignment="0" applyProtection="0"/>
    <xf numFmtId="0" fontId="59" fillId="0" borderId="2" applyNumberFormat="0" applyFill="0" applyAlignment="0" applyProtection="0"/>
    <xf numFmtId="0" fontId="60" fillId="0" borderId="7" applyNumberFormat="0" applyFill="0" applyAlignment="0" applyProtection="0"/>
    <xf numFmtId="0" fontId="55" fillId="10" borderId="0" applyNumberFormat="0" applyBorder="0" applyAlignment="0" applyProtection="0"/>
    <xf numFmtId="0" fontId="54" fillId="2"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7" fillId="11" borderId="0" applyNumberFormat="0" applyBorder="0" applyAlignment="0" applyProtection="0"/>
    <xf numFmtId="0" fontId="55" fillId="10" borderId="0" applyNumberFormat="0" applyBorder="0" applyAlignment="0" applyProtection="0"/>
    <xf numFmtId="0" fontId="56" fillId="5" borderId="0" applyNumberFormat="0" applyBorder="0" applyAlignment="0" applyProtection="0"/>
    <xf numFmtId="0" fontId="95" fillId="0" borderId="3" applyNumberFormat="0" applyFill="0" applyProtection="0">
      <alignment horizontal="center"/>
    </xf>
    <xf numFmtId="0" fontId="62" fillId="2"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7" fillId="6" borderId="1" applyNumberFormat="0" applyAlignment="0" applyProtection="0"/>
    <xf numFmtId="0" fontId="54" fillId="2" borderId="0" applyNumberFormat="0" applyBorder="0" applyAlignment="0" applyProtection="0"/>
    <xf numFmtId="0" fontId="11" fillId="0" borderId="0">
      <alignment vertical="center"/>
      <protection/>
    </xf>
    <xf numFmtId="0" fontId="55" fillId="10" borderId="0" applyNumberFormat="0" applyBorder="0" applyAlignment="0" applyProtection="0"/>
    <xf numFmtId="0" fontId="92" fillId="0" borderId="0">
      <alignment/>
      <protection/>
    </xf>
    <xf numFmtId="0" fontId="55" fillId="10" borderId="0" applyNumberFormat="0" applyBorder="0" applyAlignment="0" applyProtection="0"/>
    <xf numFmtId="0" fontId="74" fillId="0" borderId="0" applyNumberFormat="0" applyFill="0" applyBorder="0" applyAlignment="0" applyProtection="0"/>
    <xf numFmtId="0" fontId="55" fillId="21" borderId="0" applyNumberFormat="0" applyBorder="0" applyAlignment="0" applyProtection="0"/>
    <xf numFmtId="0" fontId="54" fillId="2" borderId="0" applyNumberFormat="0" applyBorder="0" applyAlignment="0" applyProtection="0"/>
    <xf numFmtId="0" fontId="55" fillId="12" borderId="0" applyNumberFormat="0" applyBorder="0" applyAlignment="0" applyProtection="0"/>
    <xf numFmtId="0" fontId="55" fillId="21" borderId="0" applyNumberFormat="0" applyBorder="0" applyAlignment="0" applyProtection="0"/>
    <xf numFmtId="0" fontId="55" fillId="12" borderId="0" applyNumberFormat="0" applyBorder="0" applyAlignment="0" applyProtection="0"/>
    <xf numFmtId="0" fontId="61" fillId="13" borderId="0" applyNumberFormat="0" applyBorder="0" applyAlignment="0" applyProtection="0"/>
    <xf numFmtId="0" fontId="73" fillId="12" borderId="0" applyNumberFormat="0" applyBorder="0" applyAlignment="0" applyProtection="0"/>
    <xf numFmtId="0" fontId="55" fillId="12" borderId="0" applyNumberFormat="0" applyBorder="0" applyAlignment="0" applyProtection="0"/>
    <xf numFmtId="0" fontId="54" fillId="2" borderId="0" applyNumberFormat="0" applyBorder="0" applyAlignment="0" applyProtection="0"/>
    <xf numFmtId="0" fontId="55" fillId="12" borderId="0" applyNumberFormat="0" applyBorder="0" applyAlignment="0" applyProtection="0"/>
    <xf numFmtId="0" fontId="54" fillId="2" borderId="0" applyNumberFormat="0" applyBorder="0" applyAlignment="0" applyProtection="0"/>
    <xf numFmtId="0" fontId="55" fillId="22" borderId="0" applyNumberFormat="0" applyBorder="0" applyAlignment="0" applyProtection="0"/>
    <xf numFmtId="0" fontId="71" fillId="14" borderId="0" applyNumberFormat="0" applyBorder="0" applyAlignment="0" applyProtection="0"/>
    <xf numFmtId="0" fontId="56" fillId="5" borderId="0" applyNumberFormat="0" applyBorder="0" applyAlignment="0" applyProtection="0"/>
    <xf numFmtId="0" fontId="55" fillId="12" borderId="0" applyNumberFormat="0" applyBorder="0" applyAlignment="0" applyProtection="0"/>
    <xf numFmtId="0" fontId="80" fillId="3" borderId="0" applyNumberFormat="0" applyBorder="0" applyAlignment="0" applyProtection="0"/>
    <xf numFmtId="0" fontId="66" fillId="16" borderId="4" applyNumberFormat="0" applyAlignment="0" applyProtection="0"/>
    <xf numFmtId="0" fontId="56" fillId="5" borderId="0" applyNumberFormat="0" applyBorder="0" applyAlignment="0" applyProtection="0"/>
    <xf numFmtId="0" fontId="54" fillId="2" borderId="0" applyNumberFormat="0" applyBorder="0" applyAlignment="0" applyProtection="0"/>
    <xf numFmtId="0" fontId="55" fillId="12" borderId="0" applyNumberFormat="0" applyBorder="0" applyAlignment="0" applyProtection="0"/>
    <xf numFmtId="0" fontId="66" fillId="16" borderId="4" applyNumberFormat="0" applyAlignment="0" applyProtection="0"/>
    <xf numFmtId="0" fontId="56" fillId="5" borderId="0" applyNumberFormat="0" applyBorder="0" applyAlignment="0" applyProtection="0"/>
    <xf numFmtId="0" fontId="55" fillId="12" borderId="0" applyNumberFormat="0" applyBorder="0" applyAlignment="0" applyProtection="0"/>
    <xf numFmtId="0" fontId="56" fillId="5" borderId="0" applyNumberFormat="0" applyBorder="0" applyAlignment="0" applyProtection="0"/>
    <xf numFmtId="0" fontId="66" fillId="16" borderId="4" applyNumberFormat="0" applyAlignment="0" applyProtection="0"/>
    <xf numFmtId="0" fontId="55" fillId="12"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1" fontId="1" fillId="0" borderId="12">
      <alignment vertical="center"/>
      <protection locked="0"/>
    </xf>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76" fillId="9" borderId="1" applyNumberFormat="0" applyAlignment="0" applyProtection="0"/>
    <xf numFmtId="0" fontId="55" fillId="12" borderId="0" applyNumberFormat="0" applyBorder="0" applyAlignment="0" applyProtection="0"/>
    <xf numFmtId="0" fontId="7" fillId="9" borderId="0" applyNumberFormat="0" applyBorder="0" applyAlignment="0" applyProtection="0"/>
    <xf numFmtId="0" fontId="55" fillId="12" borderId="0" applyNumberFormat="0" applyBorder="0" applyAlignment="0" applyProtection="0"/>
    <xf numFmtId="0" fontId="54" fillId="2" borderId="0" applyNumberFormat="0" applyBorder="0" applyAlignment="0" applyProtection="0"/>
    <xf numFmtId="0" fontId="55" fillId="22" borderId="0" applyNumberFormat="0" applyBorder="0" applyAlignment="0" applyProtection="0"/>
    <xf numFmtId="0" fontId="56" fillId="5" borderId="0" applyNumberFormat="0" applyBorder="0" applyAlignment="0" applyProtection="0"/>
    <xf numFmtId="0" fontId="55" fillId="22" borderId="0" applyNumberFormat="0" applyBorder="0" applyAlignment="0" applyProtection="0"/>
    <xf numFmtId="0" fontId="75" fillId="9" borderId="8" applyNumberFormat="0" applyAlignment="0" applyProtection="0"/>
    <xf numFmtId="0" fontId="55" fillId="22" borderId="0" applyNumberFormat="0" applyBorder="0" applyAlignment="0" applyProtection="0"/>
    <xf numFmtId="0" fontId="55" fillId="22" borderId="0" applyNumberFormat="0" applyBorder="0" applyAlignment="0" applyProtection="0"/>
    <xf numFmtId="0" fontId="96" fillId="13" borderId="0" applyNumberFormat="0" applyBorder="0" applyAlignment="0" applyProtection="0"/>
    <xf numFmtId="0" fontId="55" fillId="22" borderId="0" applyNumberFormat="0" applyBorder="0" applyAlignment="0" applyProtection="0"/>
    <xf numFmtId="0" fontId="56" fillId="5" borderId="0" applyNumberFormat="0" applyBorder="0" applyAlignment="0" applyProtection="0"/>
    <xf numFmtId="0" fontId="73" fillId="22" borderId="0" applyNumberFormat="0" applyBorder="0" applyAlignment="0" applyProtection="0"/>
    <xf numFmtId="0" fontId="55" fillId="22" borderId="0" applyNumberFormat="0" applyBorder="0" applyAlignment="0" applyProtection="0"/>
    <xf numFmtId="0" fontId="56" fillId="5" borderId="0" applyNumberFormat="0" applyBorder="0" applyAlignment="0" applyProtection="0"/>
    <xf numFmtId="0" fontId="62" fillId="14"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97" fillId="0" borderId="0" applyNumberFormat="0" applyFill="0" applyBorder="0" applyAlignment="0" applyProtection="0"/>
    <xf numFmtId="0" fontId="70" fillId="5" borderId="0" applyNumberFormat="0" applyBorder="0" applyAlignment="0" applyProtection="0"/>
    <xf numFmtId="0" fontId="54" fillId="2" borderId="0" applyNumberFormat="0" applyBorder="0" applyAlignment="0" applyProtection="0"/>
    <xf numFmtId="0" fontId="83" fillId="5"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0" fillId="5" borderId="0" applyNumberFormat="0" applyBorder="0" applyAlignment="0" applyProtection="0"/>
    <xf numFmtId="0" fontId="55" fillId="22" borderId="0" applyNumberFormat="0" applyBorder="0" applyAlignment="0" applyProtection="0"/>
    <xf numFmtId="0" fontId="66" fillId="16" borderId="4" applyNumberFormat="0" applyAlignment="0" applyProtection="0"/>
    <xf numFmtId="0" fontId="55" fillId="22" borderId="0" applyNumberFormat="0" applyBorder="0" applyAlignment="0" applyProtection="0"/>
    <xf numFmtId="0" fontId="54" fillId="2" borderId="0" applyNumberFormat="0" applyBorder="0" applyAlignment="0" applyProtection="0"/>
    <xf numFmtId="0" fontId="83" fillId="5" borderId="0" applyNumberFormat="0" applyBorder="0" applyAlignment="0" applyProtection="0"/>
    <xf numFmtId="0" fontId="55" fillId="22" borderId="0" applyNumberFormat="0" applyBorder="0" applyAlignment="0" applyProtection="0"/>
    <xf numFmtId="0" fontId="56" fillId="5"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60" fillId="0" borderId="7" applyNumberFormat="0" applyFill="0" applyAlignment="0" applyProtection="0"/>
    <xf numFmtId="0" fontId="55" fillId="22" borderId="0" applyNumberFormat="0" applyBorder="0" applyAlignment="0" applyProtection="0"/>
    <xf numFmtId="0" fontId="56" fillId="5" borderId="0" applyNumberFormat="0" applyBorder="0" applyAlignment="0" applyProtection="0"/>
    <xf numFmtId="0" fontId="11" fillId="0" borderId="0">
      <alignment/>
      <protection/>
    </xf>
    <xf numFmtId="3" fontId="11" fillId="0" borderId="0" applyFont="0" applyFill="0" applyBorder="0" applyAlignment="0" applyProtection="0"/>
    <xf numFmtId="0" fontId="57" fillId="6" borderId="1" applyNumberFormat="0" applyAlignment="0" applyProtection="0"/>
    <xf numFmtId="0" fontId="80" fillId="3" borderId="0" applyNumberFormat="0" applyBorder="0" applyAlignment="0" applyProtection="0"/>
    <xf numFmtId="0" fontId="55" fillId="22" borderId="0" applyNumberFormat="0" applyBorder="0" applyAlignment="0" applyProtection="0"/>
    <xf numFmtId="0" fontId="7" fillId="9" borderId="0" applyNumberFormat="0" applyBorder="0" applyAlignment="0" applyProtection="0"/>
    <xf numFmtId="0" fontId="55" fillId="22" borderId="0" applyNumberFormat="0" applyBorder="0" applyAlignment="0" applyProtection="0"/>
    <xf numFmtId="0" fontId="56" fillId="5" borderId="0" applyNumberFormat="0" applyBorder="0" applyAlignment="0" applyProtection="0"/>
    <xf numFmtId="0" fontId="55" fillId="22" borderId="0" applyNumberFormat="0" applyBorder="0" applyAlignment="0" applyProtection="0"/>
    <xf numFmtId="0" fontId="56" fillId="5"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15" borderId="0" applyNumberFormat="0" applyBorder="0" applyAlignment="0" applyProtection="0"/>
    <xf numFmtId="0" fontId="56" fillId="5" borderId="0" applyNumberFormat="0" applyBorder="0" applyAlignment="0" applyProtection="0"/>
    <xf numFmtId="0" fontId="76" fillId="9" borderId="1" applyNumberFormat="0" applyAlignment="0" applyProtection="0"/>
    <xf numFmtId="188" fontId="21" fillId="0" borderId="0">
      <alignment/>
      <protection/>
    </xf>
    <xf numFmtId="0" fontId="56" fillId="5" borderId="0" applyNumberFormat="0" applyBorder="0" applyAlignment="0" applyProtection="0"/>
    <xf numFmtId="0" fontId="55" fillId="15" borderId="0" applyNumberFormat="0" applyBorder="0" applyAlignment="0" applyProtection="0"/>
    <xf numFmtId="0" fontId="73" fillId="15" borderId="0" applyNumberFormat="0" applyBorder="0" applyAlignment="0" applyProtection="0"/>
    <xf numFmtId="0" fontId="56" fillId="5" borderId="0" applyNumberFormat="0" applyBorder="0" applyAlignment="0" applyProtection="0"/>
    <xf numFmtId="0" fontId="55" fillId="15" borderId="0" applyNumberFormat="0" applyBorder="0" applyAlignment="0" applyProtection="0"/>
    <xf numFmtId="0" fontId="80" fillId="3" borderId="0" applyNumberFormat="0" applyBorder="0" applyAlignment="0" applyProtection="0"/>
    <xf numFmtId="0" fontId="73" fillId="15" borderId="0" applyNumberFormat="0" applyBorder="0" applyAlignment="0" applyProtection="0"/>
    <xf numFmtId="0" fontId="66" fillId="16" borderId="4" applyNumberFormat="0" applyAlignment="0" applyProtection="0"/>
    <xf numFmtId="0" fontId="54" fillId="2" borderId="0" applyNumberFormat="0" applyBorder="0" applyAlignment="0" applyProtection="0"/>
    <xf numFmtId="0" fontId="55" fillId="15"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83" fillId="5" borderId="0" applyNumberFormat="0" applyBorder="0" applyAlignment="0" applyProtection="0"/>
    <xf numFmtId="0" fontId="54" fillId="2" borderId="0" applyNumberFormat="0" applyBorder="0" applyAlignment="0" applyProtection="0"/>
    <xf numFmtId="0" fontId="55" fillId="15" borderId="0" applyNumberFormat="0" applyBorder="0" applyAlignment="0" applyProtection="0"/>
    <xf numFmtId="9" fontId="2" fillId="0" borderId="0" applyFont="0" applyFill="0" applyBorder="0" applyAlignment="0" applyProtection="0"/>
    <xf numFmtId="0" fontId="55" fillId="15" borderId="0" applyNumberFormat="0" applyBorder="0" applyAlignment="0" applyProtection="0"/>
    <xf numFmtId="0" fontId="60" fillId="0" borderId="7" applyNumberFormat="0" applyFill="0" applyAlignment="0" applyProtection="0"/>
    <xf numFmtId="0" fontId="56" fillId="5" borderId="0" applyNumberFormat="0" applyBorder="0" applyAlignment="0" applyProtection="0"/>
    <xf numFmtId="0" fontId="55" fillId="1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5" fillId="15" borderId="0" applyNumberFormat="0" applyBorder="0" applyAlignment="0" applyProtection="0"/>
    <xf numFmtId="0" fontId="60" fillId="0" borderId="7" applyNumberFormat="0" applyFill="0" applyAlignment="0" applyProtection="0"/>
    <xf numFmtId="0" fontId="54" fillId="2" borderId="0" applyNumberFormat="0" applyBorder="0" applyAlignment="0" applyProtection="0"/>
    <xf numFmtId="0" fontId="56" fillId="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4" fillId="2" borderId="0" applyNumberFormat="0" applyBorder="0" applyAlignment="0" applyProtection="0"/>
    <xf numFmtId="0" fontId="55" fillId="15" borderId="0" applyNumberFormat="0" applyBorder="0" applyAlignment="0" applyProtection="0"/>
    <xf numFmtId="0" fontId="56" fillId="3" borderId="0" applyNumberFormat="0" applyBorder="0" applyAlignment="0" applyProtection="0"/>
    <xf numFmtId="0" fontId="54" fillId="2" borderId="0" applyNumberFormat="0" applyBorder="0" applyAlignment="0" applyProtection="0"/>
    <xf numFmtId="0" fontId="55" fillId="15" borderId="0" applyNumberFormat="0" applyBorder="0" applyAlignment="0" applyProtection="0"/>
    <xf numFmtId="0" fontId="56" fillId="3" borderId="0" applyNumberFormat="0" applyBorder="0" applyAlignment="0" applyProtection="0"/>
    <xf numFmtId="0" fontId="98" fillId="0" borderId="0">
      <alignment/>
      <protection/>
    </xf>
    <xf numFmtId="0" fontId="55" fillId="15" borderId="0" applyNumberFormat="0" applyBorder="0" applyAlignment="0" applyProtection="0"/>
    <xf numFmtId="0" fontId="55" fillId="4" borderId="0" applyNumberFormat="0" applyBorder="0" applyAlignment="0" applyProtection="0"/>
    <xf numFmtId="0" fontId="7" fillId="11" borderId="0" applyNumberFormat="0" applyBorder="0" applyAlignment="0" applyProtection="0"/>
    <xf numFmtId="0" fontId="80" fillId="3" borderId="0" applyNumberFormat="0" applyBorder="0" applyAlignment="0" applyProtection="0"/>
    <xf numFmtId="0" fontId="7" fillId="11" borderId="0" applyNumberFormat="0" applyBorder="0" applyAlignment="0" applyProtection="0"/>
    <xf numFmtId="0" fontId="80" fillId="3" borderId="0" applyNumberFormat="0" applyBorder="0" applyAlignment="0" applyProtection="0"/>
    <xf numFmtId="0" fontId="7" fillId="11"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58" fillId="20"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56" fillId="3" borderId="0" applyNumberFormat="0" applyBorder="0" applyAlignment="0" applyProtection="0"/>
    <xf numFmtId="0" fontId="71" fillId="2" borderId="0" applyNumberFormat="0" applyBorder="0" applyAlignment="0" applyProtection="0"/>
    <xf numFmtId="0" fontId="58" fillId="20" borderId="0" applyNumberFormat="0" applyBorder="0" applyAlignment="0" applyProtection="0"/>
    <xf numFmtId="0" fontId="58" fillId="8" borderId="0" applyNumberFormat="0" applyBorder="0" applyAlignment="0" applyProtection="0"/>
    <xf numFmtId="0" fontId="60" fillId="0" borderId="7" applyNumberFormat="0" applyFill="0" applyAlignment="0" applyProtection="0"/>
    <xf numFmtId="0" fontId="80" fillId="3"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85" fillId="0" borderId="0" applyNumberFormat="0" applyFill="0" applyBorder="0" applyAlignment="0" applyProtection="0"/>
    <xf numFmtId="0" fontId="56" fillId="5" borderId="0" applyNumberFormat="0" applyBorder="0" applyAlignment="0" applyProtection="0"/>
    <xf numFmtId="10" fontId="11" fillId="0" borderId="0" applyFont="0" applyFill="0" applyBorder="0" applyAlignment="0" applyProtection="0"/>
    <xf numFmtId="0" fontId="55" fillId="21" borderId="0" applyNumberFormat="0" applyBorder="0" applyAlignment="0" applyProtection="0"/>
    <xf numFmtId="0" fontId="58" fillId="31" borderId="0" applyNumberFormat="0" applyBorder="0" applyAlignment="0" applyProtection="0"/>
    <xf numFmtId="0" fontId="54" fillId="2" borderId="0" applyNumberFormat="0" applyBorder="0" applyAlignment="0" applyProtection="0"/>
    <xf numFmtId="0" fontId="7" fillId="18" borderId="0" applyNumberFormat="0" applyBorder="0" applyAlignment="0" applyProtection="0"/>
    <xf numFmtId="0" fontId="2" fillId="0" borderId="0">
      <alignment vertical="center"/>
      <protection/>
    </xf>
    <xf numFmtId="0" fontId="59" fillId="0" borderId="2" applyNumberFormat="0" applyFill="0" applyAlignment="0" applyProtection="0"/>
    <xf numFmtId="0" fontId="7" fillId="18" borderId="0" applyNumberFormat="0" applyBorder="0" applyAlignment="0" applyProtection="0"/>
    <xf numFmtId="0" fontId="59" fillId="0" borderId="2" applyNumberFormat="0" applyFill="0" applyAlignment="0" applyProtection="0"/>
    <xf numFmtId="0" fontId="7" fillId="18" borderId="0" applyNumberFormat="0" applyBorder="0" applyAlignment="0" applyProtection="0"/>
    <xf numFmtId="0" fontId="55" fillId="24" borderId="0" applyNumberFormat="0" applyBorder="0" applyAlignment="0" applyProtection="0"/>
    <xf numFmtId="0" fontId="7" fillId="18" borderId="0" applyNumberFormat="0" applyBorder="0" applyAlignment="0" applyProtection="0"/>
    <xf numFmtId="0" fontId="70" fillId="5" borderId="0" applyNumberFormat="0" applyBorder="0" applyAlignment="0" applyProtection="0"/>
    <xf numFmtId="41" fontId="11" fillId="0" borderId="0" applyFont="0" applyFill="0" applyBorder="0" applyAlignment="0" applyProtection="0"/>
    <xf numFmtId="0" fontId="7" fillId="9" borderId="0" applyNumberFormat="0" applyBorder="0" applyAlignment="0" applyProtection="0"/>
    <xf numFmtId="41" fontId="7" fillId="0" borderId="0" applyFont="0" applyFill="0" applyBorder="0" applyAlignment="0" applyProtection="0"/>
    <xf numFmtId="0" fontId="7" fillId="9" borderId="0" applyNumberFormat="0" applyBorder="0" applyAlignment="0" applyProtection="0"/>
    <xf numFmtId="0" fontId="55" fillId="22" borderId="0" applyNumberFormat="0" applyBorder="0" applyAlignment="0" applyProtection="0"/>
    <xf numFmtId="0" fontId="7" fillId="9" borderId="0" applyNumberFormat="0" applyBorder="0" applyAlignment="0" applyProtection="0"/>
    <xf numFmtId="0" fontId="56" fillId="3" borderId="0" applyNumberFormat="0" applyBorder="0" applyAlignment="0" applyProtection="0"/>
    <xf numFmtId="0" fontId="83" fillId="5" borderId="0" applyNumberFormat="0" applyBorder="0" applyAlignment="0" applyProtection="0"/>
    <xf numFmtId="0" fontId="80"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8" fillId="16"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66" fillId="16" borderId="4" applyNumberFormat="0" applyAlignment="0" applyProtection="0"/>
    <xf numFmtId="0" fontId="58" fillId="31"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58" fillId="31" borderId="0" applyNumberFormat="0" applyBorder="0" applyAlignment="0" applyProtection="0"/>
    <xf numFmtId="0" fontId="80" fillId="3"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5" fillId="25" borderId="0" applyNumberFormat="0" applyBorder="0" applyAlignment="0" applyProtection="0"/>
    <xf numFmtId="0" fontId="54" fillId="2" borderId="0" applyNumberFormat="0" applyBorder="0" applyAlignment="0" applyProtection="0"/>
    <xf numFmtId="0" fontId="58" fillId="16" borderId="0" applyNumberFormat="0" applyBorder="0" applyAlignment="0" applyProtection="0"/>
    <xf numFmtId="0" fontId="56" fillId="5" borderId="0" applyNumberFormat="0" applyBorder="0" applyAlignment="0" applyProtection="0"/>
    <xf numFmtId="0" fontId="58" fillId="22" borderId="0" applyNumberFormat="0" applyBorder="0" applyAlignment="0" applyProtection="0"/>
    <xf numFmtId="0" fontId="7" fillId="18" borderId="0" applyNumberFormat="0" applyBorder="0" applyAlignment="0" applyProtection="0"/>
    <xf numFmtId="0" fontId="58" fillId="22" borderId="0" applyNumberFormat="0" applyBorder="0" applyAlignment="0" applyProtection="0"/>
    <xf numFmtId="0" fontId="7" fillId="18" borderId="0" applyNumberFormat="0" applyBorder="0" applyAlignment="0" applyProtection="0"/>
    <xf numFmtId="0" fontId="56" fillId="5" borderId="0" applyNumberFormat="0" applyBorder="0" applyAlignment="0" applyProtection="0"/>
    <xf numFmtId="0" fontId="7" fillId="18" borderId="0" applyNumberFormat="0" applyBorder="0" applyAlignment="0" applyProtection="0"/>
    <xf numFmtId="0" fontId="68" fillId="0" borderId="5" applyNumberFormat="0" applyFill="0" applyAlignment="0" applyProtection="0"/>
    <xf numFmtId="0" fontId="7" fillId="1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5" fillId="25" borderId="0" applyNumberFormat="0" applyBorder="0" applyAlignment="0" applyProtection="0"/>
    <xf numFmtId="0" fontId="66" fillId="16" borderId="4" applyNumberFormat="0" applyAlignment="0" applyProtection="0"/>
    <xf numFmtId="0" fontId="7" fillId="2" borderId="0" applyNumberFormat="0" applyBorder="0" applyAlignment="0" applyProtection="0"/>
    <xf numFmtId="0" fontId="54" fillId="2" borderId="0" applyNumberFormat="0" applyBorder="0" applyAlignment="0" applyProtection="0"/>
    <xf numFmtId="0" fontId="58" fillId="9" borderId="0" applyNumberFormat="0" applyBorder="0" applyAlignment="0" applyProtection="0"/>
    <xf numFmtId="0" fontId="56" fillId="5" borderId="0" applyNumberFormat="0" applyBorder="0" applyAlignment="0" applyProtection="0"/>
    <xf numFmtId="0" fontId="75" fillId="9" borderId="8" applyNumberFormat="0" applyAlignment="0" applyProtection="0"/>
    <xf numFmtId="0" fontId="54" fillId="2" borderId="0" applyNumberFormat="0" applyBorder="0" applyAlignment="0" applyProtection="0"/>
    <xf numFmtId="0" fontId="58" fillId="9" borderId="0" applyNumberFormat="0" applyBorder="0" applyAlignment="0" applyProtection="0"/>
    <xf numFmtId="0" fontId="54" fillId="2" borderId="0" applyNumberFormat="0" applyBorder="0" applyAlignment="0" applyProtection="0"/>
    <xf numFmtId="0" fontId="58" fillId="9" borderId="0" applyNumberFormat="0" applyBorder="0" applyAlignment="0" applyProtection="0"/>
    <xf numFmtId="0" fontId="64" fillId="0" borderId="13" applyNumberFormat="0" applyFill="0" applyProtection="0">
      <alignment horizontal="right"/>
    </xf>
    <xf numFmtId="0" fontId="76" fillId="9" borderId="1" applyNumberFormat="0" applyAlignment="0" applyProtection="0"/>
    <xf numFmtId="0" fontId="68" fillId="0" borderId="5" applyNumberFormat="0" applyFill="0" applyAlignment="0" applyProtection="0"/>
    <xf numFmtId="0" fontId="56" fillId="5" borderId="0" applyNumberFormat="0" applyBorder="0" applyAlignment="0" applyProtection="0"/>
    <xf numFmtId="0" fontId="54" fillId="2" borderId="0" applyNumberFormat="0" applyBorder="0" applyAlignment="0" applyProtection="0"/>
    <xf numFmtId="0" fontId="58" fillId="9" borderId="0" applyNumberFormat="0" applyBorder="0" applyAlignment="0" applyProtection="0"/>
    <xf numFmtId="0" fontId="54" fillId="2" borderId="0" applyNumberFormat="0" applyBorder="0" applyAlignment="0" applyProtection="0"/>
    <xf numFmtId="0" fontId="58" fillId="16" borderId="0" applyNumberFormat="0" applyBorder="0" applyAlignment="0" applyProtection="0"/>
    <xf numFmtId="0" fontId="56" fillId="5" borderId="0" applyNumberFormat="0" applyBorder="0" applyAlignment="0" applyProtection="0"/>
    <xf numFmtId="0" fontId="99" fillId="0" borderId="0" applyNumberFormat="0" applyFill="0" applyBorder="0" applyAlignment="0" applyProtection="0"/>
    <xf numFmtId="0" fontId="56" fillId="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4" fillId="2" borderId="0" applyNumberFormat="0" applyBorder="0" applyAlignment="0" applyProtection="0"/>
    <xf numFmtId="0" fontId="58" fillId="8" borderId="0" applyNumberFormat="0" applyBorder="0" applyAlignment="0" applyProtection="0"/>
    <xf numFmtId="0" fontId="72"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72" fillId="0" borderId="0" applyNumberFormat="0" applyFill="0" applyBorder="0" applyAlignment="0" applyProtection="0"/>
    <xf numFmtId="0" fontId="7" fillId="9" borderId="0" applyNumberFormat="0" applyBorder="0" applyAlignment="0" applyProtection="0"/>
    <xf numFmtId="0" fontId="54" fillId="2" borderId="0" applyNumberFormat="0" applyBorder="0" applyAlignment="0" applyProtection="0"/>
    <xf numFmtId="0" fontId="11" fillId="28" borderId="0" applyNumberFormat="0" applyFont="0" applyBorder="0" applyAlignment="0" applyProtection="0"/>
    <xf numFmtId="0" fontId="80" fillId="3" borderId="0" applyNumberFormat="0" applyBorder="0" applyAlignment="0" applyProtection="0"/>
    <xf numFmtId="0" fontId="56" fillId="5" borderId="0" applyNumberFormat="0" applyBorder="0" applyAlignment="0" applyProtection="0"/>
    <xf numFmtId="0" fontId="84" fillId="2" borderId="0" applyNumberFormat="0" applyBorder="0" applyAlignment="0" applyProtection="0"/>
    <xf numFmtId="181" fontId="11" fillId="0" borderId="0" applyFont="0" applyFill="0" applyBorder="0" applyAlignment="0" applyProtection="0"/>
    <xf numFmtId="0" fontId="58" fillId="9" borderId="0" applyNumberFormat="0" applyBorder="0" applyAlignment="0" applyProtection="0"/>
    <xf numFmtId="0" fontId="56" fillId="5" borderId="0" applyNumberFormat="0" applyBorder="0" applyAlignment="0" applyProtection="0"/>
    <xf numFmtId="0" fontId="58" fillId="15"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63" fillId="5" borderId="0" applyNumberFormat="0" applyBorder="0" applyAlignment="0" applyProtection="0"/>
    <xf numFmtId="0" fontId="62" fillId="2" borderId="0" applyNumberFormat="0" applyBorder="0" applyAlignment="0" applyProtection="0"/>
    <xf numFmtId="0" fontId="21" fillId="0" borderId="0">
      <alignment/>
      <protection/>
    </xf>
    <xf numFmtId="0" fontId="58" fillId="8" borderId="0" applyNumberFormat="0" applyBorder="0" applyAlignment="0" applyProtection="0"/>
    <xf numFmtId="0" fontId="55" fillId="22" borderId="0" applyNumberFormat="0" applyBorder="0" applyAlignment="0" applyProtection="0"/>
    <xf numFmtId="0" fontId="100" fillId="0" borderId="14" applyNumberFormat="0" applyAlignment="0" applyProtection="0"/>
    <xf numFmtId="0" fontId="55" fillId="12" borderId="0" applyNumberFormat="0" applyBorder="0" applyAlignment="0" applyProtection="0"/>
    <xf numFmtId="0" fontId="54" fillId="2" borderId="0" applyNumberFormat="0" applyBorder="0" applyAlignment="0" applyProtection="0"/>
    <xf numFmtId="0" fontId="58" fillId="22" borderId="0" applyNumberFormat="0" applyBorder="0" applyAlignment="0" applyProtection="0"/>
    <xf numFmtId="0" fontId="56" fillId="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56" fillId="5" borderId="0" applyNumberFormat="0" applyBorder="0" applyAlignment="0" applyProtection="0"/>
    <xf numFmtId="0" fontId="58" fillId="20" borderId="0" applyNumberFormat="0" applyBorder="0" applyAlignment="0" applyProtection="0"/>
    <xf numFmtId="0" fontId="56" fillId="5" borderId="0" applyNumberFormat="0" applyBorder="0" applyAlignment="0" applyProtection="0"/>
    <xf numFmtId="0" fontId="58" fillId="20" borderId="0" applyNumberFormat="0" applyBorder="0" applyAlignment="0" applyProtection="0"/>
    <xf numFmtId="0" fontId="56" fillId="5" borderId="0" applyNumberFormat="0" applyBorder="0" applyAlignment="0" applyProtection="0"/>
    <xf numFmtId="0" fontId="78" fillId="0" borderId="9" applyNumberFormat="0" applyFill="0" applyAlignment="0" applyProtection="0"/>
    <xf numFmtId="0" fontId="58" fillId="20"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8" fillId="22"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58" fillId="22" borderId="0" applyNumberFormat="0" applyBorder="0" applyAlignment="0" applyProtection="0"/>
    <xf numFmtId="0" fontId="54" fillId="2" borderId="0" applyNumberFormat="0" applyBorder="0" applyAlignment="0" applyProtection="0"/>
    <xf numFmtId="0" fontId="83" fillId="5" borderId="0" applyNumberFormat="0" applyBorder="0" applyAlignment="0" applyProtection="0"/>
    <xf numFmtId="0" fontId="101" fillId="0" borderId="10" applyNumberFormat="0" applyFill="0" applyAlignment="0" applyProtection="0"/>
    <xf numFmtId="0" fontId="58" fillId="22" borderId="0" applyNumberFormat="0" applyBorder="0" applyAlignment="0" applyProtection="0"/>
    <xf numFmtId="0" fontId="80" fillId="3" borderId="0" applyNumberFormat="0" applyBorder="0" applyAlignment="0" applyProtection="0"/>
    <xf numFmtId="0" fontId="55" fillId="22"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55" fillId="25" borderId="0" applyNumberFormat="0" applyBorder="0" applyAlignment="0" applyProtection="0"/>
    <xf numFmtId="0" fontId="11" fillId="0" borderId="0">
      <alignment/>
      <protection/>
    </xf>
    <xf numFmtId="0" fontId="93" fillId="0" borderId="0">
      <alignment horizontal="center" wrapText="1"/>
      <protection locked="0"/>
    </xf>
    <xf numFmtId="0" fontId="54" fillId="2" borderId="0" applyNumberFormat="0" applyBorder="0" applyAlignment="0" applyProtection="0"/>
    <xf numFmtId="0" fontId="56" fillId="5" borderId="0" applyNumberFormat="0" applyBorder="0" applyAlignment="0" applyProtection="0"/>
    <xf numFmtId="0" fontId="75" fillId="9" borderId="8" applyNumberFormat="0" applyAlignment="0" applyProtection="0"/>
    <xf numFmtId="180" fontId="102" fillId="0" borderId="0" applyFill="0" applyBorder="0" applyAlignment="0">
      <protection/>
    </xf>
    <xf numFmtId="0" fontId="59" fillId="0" borderId="2" applyNumberFormat="0" applyFill="0" applyAlignment="0" applyProtection="0"/>
    <xf numFmtId="9" fontId="2" fillId="0" borderId="0" applyFont="0" applyFill="0" applyBorder="0" applyAlignment="0" applyProtection="0"/>
    <xf numFmtId="0" fontId="76" fillId="9" borderId="1" applyNumberFormat="0" applyAlignment="0" applyProtection="0"/>
    <xf numFmtId="38" fontId="94" fillId="9" borderId="0" applyBorder="0" applyAlignment="0" applyProtection="0"/>
    <xf numFmtId="0" fontId="66" fillId="16" borderId="4" applyNumberFormat="0" applyAlignment="0" applyProtection="0"/>
    <xf numFmtId="0" fontId="97" fillId="0" borderId="0" applyNumberFormat="0" applyFill="0" applyBorder="0" applyAlignment="0" applyProtection="0"/>
    <xf numFmtId="41" fontId="11" fillId="0" borderId="0" applyFont="0" applyFill="0" applyBorder="0" applyAlignment="0" applyProtection="0"/>
    <xf numFmtId="0" fontId="56" fillId="3" borderId="0" applyNumberFormat="0" applyBorder="0" applyAlignment="0" applyProtection="0"/>
    <xf numFmtId="0" fontId="11" fillId="0" borderId="0">
      <alignment vertical="center"/>
      <protection/>
    </xf>
    <xf numFmtId="41" fontId="64" fillId="0" borderId="0" applyFont="0" applyFill="0" applyBorder="0" applyAlignment="0" applyProtection="0"/>
    <xf numFmtId="0" fontId="11" fillId="0" borderId="0">
      <alignment vertical="center"/>
      <protection/>
    </xf>
    <xf numFmtId="178" fontId="64" fillId="0" borderId="0" applyFont="0" applyFill="0" applyBorder="0" applyAlignment="0" applyProtection="0"/>
    <xf numFmtId="178" fontId="11" fillId="0" borderId="0" applyFont="0" applyFill="0" applyBorder="0" applyAlignment="0" applyProtection="0"/>
    <xf numFmtId="0" fontId="54" fillId="2" borderId="0" applyNumberFormat="0" applyBorder="0" applyAlignment="0" applyProtection="0"/>
    <xf numFmtId="0" fontId="60" fillId="0" borderId="7" applyNumberFormat="0" applyFill="0" applyAlignment="0" applyProtection="0"/>
    <xf numFmtId="0" fontId="103" fillId="0" borderId="0" applyNumberFormat="0" applyFill="0" applyBorder="0" applyAlignment="0" applyProtection="0"/>
    <xf numFmtId="179" fontId="11" fillId="0" borderId="0" applyFont="0" applyFill="0" applyBorder="0" applyAlignment="0" applyProtection="0"/>
    <xf numFmtId="0" fontId="80" fillId="3" borderId="0" applyNumberFormat="0" applyBorder="0" applyAlignment="0" applyProtection="0"/>
    <xf numFmtId="0" fontId="104" fillId="0" borderId="0" applyProtection="0">
      <alignment/>
    </xf>
    <xf numFmtId="189" fontId="21" fillId="0" borderId="0">
      <alignment/>
      <protection/>
    </xf>
    <xf numFmtId="0" fontId="74" fillId="0" borderId="0" applyNumberFormat="0" applyFill="0" applyBorder="0" applyAlignment="0" applyProtection="0"/>
    <xf numFmtId="0" fontId="54" fillId="14" borderId="0" applyNumberFormat="0" applyBorder="0" applyAlignment="0" applyProtection="0"/>
    <xf numFmtId="0" fontId="59" fillId="0" borderId="2" applyNumberFormat="0" applyFill="0" applyAlignment="0" applyProtection="0"/>
    <xf numFmtId="2" fontId="104" fillId="0" borderId="0" applyProtection="0">
      <alignment/>
    </xf>
    <xf numFmtId="0" fontId="54" fillId="2" borderId="0" applyNumberFormat="0" applyBorder="0" applyAlignment="0" applyProtection="0"/>
    <xf numFmtId="0" fontId="11" fillId="0" borderId="0">
      <alignment/>
      <protection/>
    </xf>
    <xf numFmtId="0" fontId="56" fillId="5" borderId="0" applyNumberFormat="0" applyBorder="0" applyAlignment="0" applyProtection="0"/>
    <xf numFmtId="0" fontId="54" fillId="2" borderId="0" applyNumberFormat="0" applyBorder="0" applyAlignment="0" applyProtection="0"/>
    <xf numFmtId="0" fontId="11" fillId="0" borderId="0">
      <alignment/>
      <protection/>
    </xf>
    <xf numFmtId="0" fontId="11" fillId="0" borderId="0">
      <alignment/>
      <protection/>
    </xf>
    <xf numFmtId="4" fontId="92" fillId="0" borderId="0" applyFont="0" applyFill="0" applyBorder="0" applyAlignment="0" applyProtection="0"/>
    <xf numFmtId="0" fontId="54" fillId="2" borderId="0" applyNumberFormat="0" applyBorder="0" applyAlignment="0" applyProtection="0"/>
    <xf numFmtId="0" fontId="2" fillId="0" borderId="0">
      <alignment vertical="center"/>
      <protection/>
    </xf>
    <xf numFmtId="0" fontId="62" fillId="2" borderId="0" applyNumberFormat="0" applyBorder="0" applyAlignment="0" applyProtection="0"/>
    <xf numFmtId="0" fontId="54" fillId="2" borderId="0" applyNumberFormat="0" applyBorder="0" applyAlignment="0" applyProtection="0"/>
    <xf numFmtId="0" fontId="64" fillId="0" borderId="0">
      <alignment/>
      <protection/>
    </xf>
    <xf numFmtId="0" fontId="62" fillId="14" borderId="0" applyNumberFormat="0" applyBorder="0" applyAlignment="0" applyProtection="0"/>
    <xf numFmtId="0" fontId="54" fillId="2" borderId="0" applyNumberFormat="0" applyBorder="0" applyAlignment="0" applyProtection="0"/>
    <xf numFmtId="0" fontId="2" fillId="0" borderId="0">
      <alignment vertical="center"/>
      <protection/>
    </xf>
    <xf numFmtId="0" fontId="62" fillId="14"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73" fillId="22" borderId="0" applyNumberFormat="0" applyBorder="0" applyAlignment="0" applyProtection="0"/>
    <xf numFmtId="0" fontId="62" fillId="2" borderId="0" applyNumberFormat="0" applyBorder="0" applyAlignment="0" applyProtection="0"/>
    <xf numFmtId="0" fontId="100" fillId="0" borderId="15">
      <alignment horizontal="left" vertical="center"/>
      <protection/>
    </xf>
    <xf numFmtId="0" fontId="76" fillId="9" borderId="1" applyNumberFormat="0" applyAlignment="0" applyProtection="0"/>
    <xf numFmtId="0" fontId="68" fillId="0" borderId="5" applyNumberFormat="0" applyFill="0" applyAlignment="0" applyProtection="0"/>
    <xf numFmtId="0" fontId="56" fillId="3" borderId="0" applyNumberFormat="0" applyBorder="0" applyAlignment="0" applyProtection="0"/>
    <xf numFmtId="0" fontId="76" fillId="9" borderId="1" applyNumberFormat="0" applyAlignment="0" applyProtection="0"/>
    <xf numFmtId="0" fontId="68" fillId="0" borderId="5" applyNumberFormat="0" applyFill="0" applyAlignment="0" applyProtection="0"/>
    <xf numFmtId="0" fontId="60" fillId="0" borderId="7" applyNumberFormat="0" applyFill="0" applyAlignment="0" applyProtection="0"/>
    <xf numFmtId="0" fontId="76" fillId="9" borderId="1" applyNumberFormat="0" applyAlignment="0" applyProtection="0"/>
    <xf numFmtId="0" fontId="68" fillId="0" borderId="5" applyNumberFormat="0" applyFill="0" applyAlignment="0" applyProtection="0"/>
    <xf numFmtId="0" fontId="54" fillId="2" borderId="0" applyNumberFormat="0" applyBorder="0" applyAlignment="0" applyProtection="0"/>
    <xf numFmtId="0" fontId="100" fillId="0" borderId="0" applyProtection="0">
      <alignment/>
    </xf>
    <xf numFmtId="0" fontId="54" fillId="2" borderId="0" applyNumberFormat="0" applyBorder="0" applyAlignment="0" applyProtection="0"/>
    <xf numFmtId="10" fontId="94" fillId="18" borderId="12" applyBorder="0" applyAlignment="0" applyProtection="0"/>
    <xf numFmtId="0" fontId="56" fillId="5" borderId="0" applyNumberFormat="0" applyBorder="0" applyAlignment="0" applyProtection="0"/>
    <xf numFmtId="0" fontId="57" fillId="6" borderId="1" applyNumberFormat="0" applyAlignment="0" applyProtection="0"/>
    <xf numFmtId="187" fontId="91" fillId="29" borderId="0">
      <alignment/>
      <protection/>
    </xf>
    <xf numFmtId="0" fontId="74" fillId="0" borderId="0" applyNumberFormat="0" applyFill="0" applyBorder="0" applyAlignment="0" applyProtection="0"/>
    <xf numFmtId="0" fontId="56" fillId="5" borderId="0" applyNumberFormat="0" applyBorder="0" applyAlignment="0" applyProtection="0"/>
    <xf numFmtId="0" fontId="57" fillId="6" borderId="1" applyNumberFormat="0" applyAlignment="0" applyProtection="0"/>
    <xf numFmtId="0" fontId="76" fillId="9" borderId="1" applyNumberFormat="0" applyAlignment="0" applyProtection="0"/>
    <xf numFmtId="0" fontId="78" fillId="0" borderId="9" applyNumberFormat="0" applyFill="0" applyAlignment="0" applyProtection="0"/>
    <xf numFmtId="0" fontId="83" fillId="5" borderId="0" applyNumberFormat="0" applyBorder="0" applyAlignment="0" applyProtection="0"/>
    <xf numFmtId="9" fontId="11" fillId="0" borderId="0" applyFont="0" applyFill="0" applyBorder="0" applyAlignment="0" applyProtection="0"/>
    <xf numFmtId="0" fontId="78" fillId="0" borderId="9" applyNumberFormat="0" applyFill="0" applyAlignment="0" applyProtection="0"/>
    <xf numFmtId="0" fontId="75" fillId="9" borderId="8" applyNumberFormat="0" applyAlignment="0" applyProtection="0"/>
    <xf numFmtId="187" fontId="105" fillId="32" borderId="0">
      <alignment/>
      <protection/>
    </xf>
    <xf numFmtId="187" fontId="105" fillId="32" borderId="0">
      <alignment/>
      <protection/>
    </xf>
    <xf numFmtId="0" fontId="54" fillId="2" borderId="0" applyNumberFormat="0" applyBorder="0" applyAlignment="0" applyProtection="0"/>
    <xf numFmtId="38" fontId="11" fillId="0" borderId="0" applyFont="0" applyFill="0" applyBorder="0" applyAlignment="0" applyProtection="0"/>
    <xf numFmtId="40" fontId="11" fillId="0" borderId="0" applyFont="0" applyFill="0" applyBorder="0" applyAlignment="0" applyProtection="0"/>
    <xf numFmtId="0" fontId="11" fillId="0" borderId="0">
      <alignment vertical="center"/>
      <protection/>
    </xf>
    <xf numFmtId="190" fontId="11" fillId="0" borderId="0" applyFont="0" applyFill="0" applyBorder="0" applyAlignment="0" applyProtection="0"/>
    <xf numFmtId="0" fontId="55" fillId="24" borderId="0" applyNumberFormat="0" applyBorder="0" applyAlignment="0" applyProtection="0"/>
    <xf numFmtId="0" fontId="56" fillId="5" borderId="0" applyNumberFormat="0" applyBorder="0" applyAlignment="0" applyProtection="0"/>
    <xf numFmtId="191" fontId="11" fillId="0" borderId="0" applyFont="0" applyFill="0" applyBorder="0" applyAlignment="0" applyProtection="0"/>
    <xf numFmtId="0" fontId="11" fillId="18" borderId="6" applyNumberFormat="0" applyFont="0" applyAlignment="0" applyProtection="0"/>
    <xf numFmtId="192" fontId="11" fillId="0" borderId="0" applyFont="0" applyFill="0" applyProtection="0">
      <alignment/>
    </xf>
    <xf numFmtId="0" fontId="2" fillId="18" borderId="6" applyNumberFormat="0" applyFont="0" applyAlignment="0" applyProtection="0"/>
    <xf numFmtId="0" fontId="71" fillId="14" borderId="0" applyNumberFormat="0" applyBorder="0" applyAlignment="0" applyProtection="0"/>
    <xf numFmtId="0" fontId="2" fillId="18" borderId="6" applyNumberFormat="0" applyFont="0" applyAlignment="0" applyProtection="0"/>
    <xf numFmtId="0" fontId="63" fillId="5" borderId="0" applyNumberFormat="0" applyBorder="0" applyAlignment="0" applyProtection="0"/>
    <xf numFmtId="0" fontId="59" fillId="0" borderId="2" applyNumberFormat="0" applyFill="0" applyAlignment="0" applyProtection="0"/>
    <xf numFmtId="0" fontId="83" fillId="3" borderId="0" applyNumberFormat="0" applyBorder="0" applyAlignment="0" applyProtection="0"/>
    <xf numFmtId="0" fontId="54" fillId="14" borderId="0" applyNumberFormat="0" applyBorder="0" applyAlignment="0" applyProtection="0"/>
    <xf numFmtId="0" fontId="2" fillId="18" borderId="6" applyNumberFormat="0" applyFont="0" applyAlignment="0" applyProtection="0"/>
    <xf numFmtId="0" fontId="63" fillId="5" borderId="0" applyNumberFormat="0" applyBorder="0" applyAlignment="0" applyProtection="0"/>
    <xf numFmtId="0" fontId="11" fillId="18" borderId="6" applyNumberFormat="0" applyFont="0" applyAlignment="0" applyProtection="0"/>
    <xf numFmtId="0" fontId="56" fillId="5" borderId="0" applyNumberFormat="0" applyBorder="0" applyAlignment="0" applyProtection="0"/>
    <xf numFmtId="0" fontId="11" fillId="18" borderId="6" applyNumberFormat="0" applyFont="0" applyAlignment="0" applyProtection="0"/>
    <xf numFmtId="0" fontId="75" fillId="9" borderId="8" applyNumberFormat="0" applyAlignment="0" applyProtection="0"/>
    <xf numFmtId="0" fontId="75" fillId="9" borderId="8" applyNumberFormat="0" applyAlignment="0" applyProtection="0"/>
    <xf numFmtId="0" fontId="60" fillId="0" borderId="7" applyNumberFormat="0" applyFill="0" applyAlignment="0" applyProtection="0"/>
    <xf numFmtId="0" fontId="80" fillId="3" borderId="0" applyNumberFormat="0" applyBorder="0" applyAlignment="0" applyProtection="0"/>
    <xf numFmtId="0" fontId="75" fillId="9" borderId="8" applyNumberFormat="0" applyAlignment="0" applyProtection="0"/>
    <xf numFmtId="0" fontId="54" fillId="2" borderId="0" applyNumberFormat="0" applyBorder="0" applyAlignment="0" applyProtection="0"/>
    <xf numFmtId="0" fontId="75" fillId="9" borderId="8" applyNumberFormat="0" applyAlignment="0" applyProtection="0"/>
    <xf numFmtId="0" fontId="72" fillId="0" borderId="0" applyNumberFormat="0" applyFill="0" applyBorder="0" applyAlignment="0" applyProtection="0"/>
    <xf numFmtId="10" fontId="64" fillId="0" borderId="0" applyFont="0" applyFill="0" applyBorder="0" applyAlignment="0" applyProtection="0"/>
    <xf numFmtId="10" fontId="11" fillId="0" borderId="0" applyFont="0" applyFill="0" applyBorder="0" applyAlignment="0" applyProtection="0"/>
    <xf numFmtId="0" fontId="60" fillId="0" borderId="0" applyNumberFormat="0" applyFill="0" applyBorder="0" applyAlignment="0" applyProtection="0"/>
    <xf numFmtId="9" fontId="11" fillId="0" borderId="0" applyFont="0" applyFill="0" applyBorder="0" applyAlignment="0" applyProtection="0"/>
    <xf numFmtId="15" fontId="11" fillId="0" borderId="0" applyFont="0" applyFill="0" applyBorder="0" applyAlignment="0" applyProtection="0"/>
    <xf numFmtId="15" fontId="92" fillId="0" borderId="0" applyFont="0" applyFill="0" applyBorder="0" applyAlignment="0" applyProtection="0"/>
    <xf numFmtId="0" fontId="72" fillId="0" borderId="0" applyNumberFormat="0" applyFill="0" applyBorder="0" applyAlignment="0" applyProtection="0"/>
    <xf numFmtId="0" fontId="56" fillId="5" borderId="0" applyNumberFormat="0" applyBorder="0" applyAlignment="0" applyProtection="0"/>
    <xf numFmtId="0" fontId="74" fillId="0" borderId="0" applyNumberFormat="0" applyFill="0" applyBorder="0" applyAlignment="0" applyProtection="0"/>
    <xf numFmtId="0" fontId="56" fillId="5" borderId="0" applyNumberFormat="0" applyBorder="0" applyAlignment="0" applyProtection="0"/>
    <xf numFmtId="15" fontId="11" fillId="0" borderId="0" applyFont="0" applyFill="0" applyBorder="0" applyAlignment="0" applyProtection="0"/>
    <xf numFmtId="0" fontId="54" fillId="2" borderId="0" applyNumberFormat="0" applyBorder="0" applyAlignment="0" applyProtection="0"/>
    <xf numFmtId="0" fontId="59" fillId="0" borderId="2" applyNumberFormat="0" applyFill="0" applyAlignment="0" applyProtection="0"/>
    <xf numFmtId="4" fontId="11" fillId="0" borderId="0" applyFont="0" applyFill="0" applyBorder="0" applyAlignment="0" applyProtection="0"/>
    <xf numFmtId="0" fontId="11" fillId="0" borderId="0">
      <alignment vertical="center"/>
      <protection/>
    </xf>
    <xf numFmtId="0" fontId="56" fillId="3" borderId="0" applyNumberFormat="0" applyBorder="0" applyAlignment="0" applyProtection="0"/>
    <xf numFmtId="0" fontId="55" fillId="25" borderId="0" applyNumberFormat="0" applyBorder="0" applyAlignment="0" applyProtection="0"/>
    <xf numFmtId="0" fontId="63" fillId="5" borderId="0" applyNumberFormat="0" applyBorder="0" applyAlignment="0" applyProtection="0"/>
    <xf numFmtId="0" fontId="97" fillId="0" borderId="16">
      <alignment horizontal="center"/>
      <protection/>
    </xf>
    <xf numFmtId="0" fontId="83" fillId="5" borderId="0" applyNumberFormat="0" applyBorder="0" applyAlignment="0" applyProtection="0"/>
    <xf numFmtId="0" fontId="11" fillId="0" borderId="0">
      <alignment/>
      <protection/>
    </xf>
    <xf numFmtId="3" fontId="92" fillId="0" borderId="0" applyFont="0" applyFill="0" applyBorder="0" applyAlignment="0" applyProtection="0"/>
    <xf numFmtId="0" fontId="63" fillId="5" borderId="0" applyNumberFormat="0" applyBorder="0" applyAlignment="0" applyProtection="0"/>
    <xf numFmtId="0" fontId="81" fillId="23" borderId="11">
      <alignment/>
      <protection locked="0"/>
    </xf>
    <xf numFmtId="0" fontId="81" fillId="23" borderId="11">
      <alignment/>
      <protection locked="0"/>
    </xf>
    <xf numFmtId="0" fontId="72" fillId="0" borderId="0" applyNumberFormat="0" applyFill="0" applyBorder="0" applyAlignment="0" applyProtection="0"/>
    <xf numFmtId="0" fontId="69" fillId="5" borderId="0" applyNumberFormat="0" applyBorder="0" applyAlignment="0" applyProtection="0"/>
    <xf numFmtId="0" fontId="104" fillId="0" borderId="17" applyProtection="0">
      <alignment/>
    </xf>
    <xf numFmtId="0" fontId="75" fillId="9" borderId="8" applyNumberFormat="0" applyAlignment="0" applyProtection="0"/>
    <xf numFmtId="0" fontId="4" fillId="0" borderId="0" applyNumberFormat="0" applyFill="0" applyBorder="0" applyAlignment="0" applyProtection="0"/>
    <xf numFmtId="0" fontId="83" fillId="5" borderId="0" applyNumberFormat="0" applyBorder="0" applyAlignment="0" applyProtection="0"/>
    <xf numFmtId="0" fontId="68" fillId="0" borderId="5" applyNumberFormat="0" applyFill="0" applyAlignment="0" applyProtection="0"/>
    <xf numFmtId="9" fontId="11" fillId="0" borderId="0" applyFont="0" applyFill="0" applyBorder="0" applyAlignment="0" applyProtection="0"/>
    <xf numFmtId="9" fontId="11" fillId="0" borderId="0" applyFont="0" applyFill="0" applyBorder="0" applyAlignment="0" applyProtection="0"/>
    <xf numFmtId="0" fontId="56" fillId="3" borderId="0" applyNumberFormat="0" applyBorder="0" applyAlignment="0" applyProtection="0"/>
    <xf numFmtId="9" fontId="11" fillId="0" borderId="0" applyFont="0" applyFill="0" applyBorder="0" applyAlignment="0" applyProtection="0"/>
    <xf numFmtId="0" fontId="71" fillId="14" borderId="0" applyNumberFormat="0" applyBorder="0" applyAlignment="0" applyProtection="0"/>
    <xf numFmtId="0" fontId="106" fillId="0" borderId="5" applyNumberFormat="0" applyFill="0" applyAlignment="0" applyProtection="0"/>
    <xf numFmtId="9" fontId="11" fillId="0" borderId="0" applyFont="0" applyFill="0" applyBorder="0" applyAlignment="0" applyProtection="0"/>
    <xf numFmtId="0" fontId="56" fillId="5" borderId="0" applyNumberFormat="0" applyBorder="0" applyAlignment="0" applyProtection="0"/>
    <xf numFmtId="0" fontId="107" fillId="0" borderId="2" applyNumberFormat="0" applyFill="0" applyAlignment="0" applyProtection="0"/>
    <xf numFmtId="0" fontId="75" fillId="9" borderId="8" applyNumberFormat="0" applyAlignment="0" applyProtection="0"/>
    <xf numFmtId="9" fontId="11" fillId="0" borderId="0" applyFont="0" applyFill="0" applyBorder="0" applyAlignment="0" applyProtection="0"/>
    <xf numFmtId="185" fontId="11" fillId="0" borderId="0" applyFont="0" applyFill="0" applyBorder="0" applyAlignment="0" applyProtection="0"/>
    <xf numFmtId="0" fontId="56" fillId="5"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54" fillId="2" borderId="0" applyNumberFormat="0" applyBorder="0" applyAlignment="0" applyProtection="0"/>
    <xf numFmtId="0" fontId="106" fillId="0" borderId="5" applyNumberFormat="0" applyFill="0" applyAlignment="0" applyProtection="0"/>
    <xf numFmtId="0" fontId="76" fillId="9" borderId="1" applyNumberFormat="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71" fillId="14"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54" fillId="2"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83" fillId="3" borderId="0" applyNumberFormat="0" applyBorder="0" applyAlignment="0" applyProtection="0"/>
    <xf numFmtId="0" fontId="2" fillId="0" borderId="0">
      <alignment vertical="center"/>
      <protection/>
    </xf>
    <xf numFmtId="0" fontId="11" fillId="0" borderId="0">
      <alignment/>
      <protection/>
    </xf>
    <xf numFmtId="0" fontId="76" fillId="9" borderId="1" applyNumberFormat="0" applyAlignment="0" applyProtection="0"/>
    <xf numFmtId="0" fontId="60" fillId="0" borderId="7" applyNumberFormat="0" applyFill="0" applyAlignment="0" applyProtection="0"/>
    <xf numFmtId="0" fontId="56" fillId="3" borderId="0" applyNumberFormat="0" applyBorder="0" applyAlignment="0" applyProtection="0"/>
    <xf numFmtId="0" fontId="54" fillId="2"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71" fillId="14" borderId="0" applyNumberFormat="0" applyBorder="0" applyAlignment="0" applyProtection="0"/>
    <xf numFmtId="0" fontId="54" fillId="14" borderId="0" applyNumberFormat="0" applyBorder="0" applyAlignment="0" applyProtection="0"/>
    <xf numFmtId="0" fontId="72" fillId="0" borderId="0" applyNumberFormat="0" applyFill="0" applyBorder="0" applyAlignment="0" applyProtection="0"/>
    <xf numFmtId="0" fontId="70" fillId="5" borderId="0" applyNumberFormat="0" applyBorder="0" applyAlignment="0" applyProtection="0"/>
    <xf numFmtId="0" fontId="54" fillId="14" borderId="0" applyNumberFormat="0" applyBorder="0" applyAlignment="0" applyProtection="0"/>
    <xf numFmtId="0" fontId="72" fillId="0" borderId="0" applyNumberFormat="0" applyFill="0" applyBorder="0" applyAlignment="0" applyProtection="0"/>
    <xf numFmtId="0" fontId="54" fillId="2" borderId="0" applyNumberFormat="0" applyBorder="0" applyAlignment="0" applyProtection="0"/>
    <xf numFmtId="0" fontId="56" fillId="5"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9" fillId="0" borderId="2" applyNumberFormat="0" applyFill="0" applyAlignment="0" applyProtection="0"/>
    <xf numFmtId="0" fontId="72" fillId="0" borderId="0" applyNumberFormat="0" applyFill="0" applyBorder="0" applyAlignment="0" applyProtection="0"/>
    <xf numFmtId="0" fontId="59" fillId="0" borderId="2" applyNumberFormat="0" applyFill="0" applyAlignment="0" applyProtection="0"/>
    <xf numFmtId="0" fontId="54" fillId="2" borderId="0" applyNumberFormat="0" applyBorder="0" applyAlignment="0" applyProtection="0"/>
    <xf numFmtId="0" fontId="59" fillId="0" borderId="2" applyNumberFormat="0" applyFill="0" applyAlignment="0" applyProtection="0"/>
    <xf numFmtId="0" fontId="107" fillId="0" borderId="2" applyNumberFormat="0" applyFill="0" applyAlignment="0" applyProtection="0"/>
    <xf numFmtId="0" fontId="54" fillId="2" borderId="0" applyNumberFormat="0" applyBorder="0" applyAlignment="0" applyProtection="0"/>
    <xf numFmtId="0" fontId="59" fillId="0" borderId="2" applyNumberFormat="0" applyFill="0" applyAlignment="0" applyProtection="0"/>
    <xf numFmtId="0" fontId="83" fillId="3" borderId="0" applyNumberFormat="0" applyBorder="0" applyAlignment="0" applyProtection="0"/>
    <xf numFmtId="0" fontId="54" fillId="2" borderId="0" applyNumberFormat="0" applyBorder="0" applyAlignment="0" applyProtection="0"/>
    <xf numFmtId="0" fontId="62" fillId="14" borderId="0" applyNumberFormat="0" applyBorder="0" applyAlignment="0" applyProtection="0"/>
    <xf numFmtId="0" fontId="59" fillId="0" borderId="2" applyNumberFormat="0" applyFill="0" applyAlignment="0" applyProtection="0"/>
    <xf numFmtId="0" fontId="83" fillId="3" borderId="0" applyNumberFormat="0" applyBorder="0" applyAlignment="0" applyProtection="0"/>
    <xf numFmtId="0" fontId="74" fillId="0" borderId="0" applyNumberFormat="0" applyFill="0" applyBorder="0" applyAlignment="0" applyProtection="0"/>
    <xf numFmtId="0" fontId="59" fillId="0" borderId="2" applyNumberFormat="0" applyFill="0" applyAlignment="0" applyProtection="0"/>
    <xf numFmtId="0" fontId="56" fillId="5" borderId="0" applyNumberFormat="0" applyBorder="0" applyAlignment="0" applyProtection="0"/>
    <xf numFmtId="0" fontId="54" fillId="2" borderId="0" applyNumberFormat="0" applyBorder="0" applyAlignment="0" applyProtection="0"/>
    <xf numFmtId="0" fontId="56" fillId="3" borderId="0" applyNumberFormat="0" applyBorder="0" applyAlignment="0" applyProtection="0"/>
    <xf numFmtId="0" fontId="59" fillId="0" borderId="2" applyNumberFormat="0" applyFill="0" applyAlignment="0" applyProtection="0"/>
    <xf numFmtId="0" fontId="59" fillId="0" borderId="2" applyNumberFormat="0" applyFill="0" applyAlignment="0" applyProtection="0"/>
    <xf numFmtId="0" fontId="56" fillId="3" borderId="0" applyNumberFormat="0" applyBorder="0" applyAlignment="0" applyProtection="0"/>
    <xf numFmtId="0" fontId="54" fillId="2" borderId="0" applyNumberFormat="0" applyBorder="0" applyAlignment="0" applyProtection="0"/>
    <xf numFmtId="0" fontId="59" fillId="0" borderId="2" applyNumberFormat="0" applyFill="0" applyAlignment="0" applyProtection="0"/>
    <xf numFmtId="0" fontId="59" fillId="0" borderId="2" applyNumberFormat="0" applyFill="0" applyAlignment="0" applyProtection="0"/>
    <xf numFmtId="0" fontId="59" fillId="0" borderId="2" applyNumberFormat="0" applyFill="0" applyAlignment="0" applyProtection="0"/>
    <xf numFmtId="0" fontId="59" fillId="0" borderId="2" applyNumberFormat="0" applyFill="0" applyAlignment="0" applyProtection="0"/>
    <xf numFmtId="0" fontId="87" fillId="0" borderId="7" applyNumberFormat="0" applyFill="0" applyAlignment="0" applyProtection="0"/>
    <xf numFmtId="0" fontId="2" fillId="2" borderId="0" applyNumberFormat="0" applyBorder="0" applyAlignment="0" applyProtection="0"/>
    <xf numFmtId="0" fontId="60" fillId="0" borderId="7" applyNumberFormat="0" applyFill="0" applyAlignment="0" applyProtection="0"/>
    <xf numFmtId="0" fontId="54" fillId="2" borderId="0" applyNumberFormat="0" applyBorder="0" applyAlignment="0" applyProtection="0"/>
    <xf numFmtId="0" fontId="60" fillId="0" borderId="7" applyNumberFormat="0" applyFill="0" applyAlignment="0" applyProtection="0"/>
    <xf numFmtId="0" fontId="54" fillId="2" borderId="0" applyNumberFormat="0" applyBorder="0" applyAlignment="0" applyProtection="0"/>
    <xf numFmtId="0" fontId="60" fillId="0" borderId="7" applyNumberFormat="0" applyFill="0" applyAlignment="0" applyProtection="0"/>
    <xf numFmtId="0" fontId="11" fillId="0" borderId="0">
      <alignment/>
      <protection/>
    </xf>
    <xf numFmtId="0" fontId="87" fillId="0" borderId="7" applyNumberFormat="0" applyFill="0" applyAlignment="0" applyProtection="0"/>
    <xf numFmtId="0" fontId="54" fillId="2" borderId="0" applyNumberFormat="0" applyBorder="0" applyAlignment="0" applyProtection="0"/>
    <xf numFmtId="0" fontId="54" fillId="2" borderId="0" applyNumberFormat="0" applyBorder="0" applyAlignment="0" applyProtection="0"/>
    <xf numFmtId="0" fontId="60" fillId="0" borderId="7" applyNumberFormat="0" applyFill="0" applyAlignment="0" applyProtection="0"/>
    <xf numFmtId="0" fontId="54" fillId="2" borderId="0" applyNumberFormat="0" applyBorder="0" applyAlignment="0" applyProtection="0"/>
    <xf numFmtId="0" fontId="60" fillId="0" borderId="7" applyNumberFormat="0" applyFill="0" applyAlignment="0" applyProtection="0"/>
    <xf numFmtId="0" fontId="80" fillId="3" borderId="0" applyNumberFormat="0" applyBorder="0" applyAlignment="0" applyProtection="0"/>
    <xf numFmtId="0" fontId="60" fillId="0" borderId="7" applyNumberFormat="0" applyFill="0" applyAlignment="0" applyProtection="0"/>
    <xf numFmtId="0" fontId="56" fillId="5" borderId="0" applyNumberFormat="0" applyBorder="0" applyAlignment="0" applyProtection="0"/>
    <xf numFmtId="0" fontId="11" fillId="0" borderId="0">
      <alignment/>
      <protection/>
    </xf>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54" fillId="2" borderId="0" applyNumberFormat="0" applyBorder="0" applyAlignment="0" applyProtection="0"/>
    <xf numFmtId="0" fontId="60" fillId="0" borderId="7" applyNumberFormat="0" applyFill="0" applyAlignment="0" applyProtection="0"/>
    <xf numFmtId="0" fontId="60" fillId="0" borderId="0" applyNumberFormat="0" applyFill="0" applyBorder="0" applyAlignment="0" applyProtection="0"/>
    <xf numFmtId="0" fontId="56" fillId="5" borderId="0" applyNumberFormat="0" applyBorder="0" applyAlignment="0" applyProtection="0"/>
    <xf numFmtId="0" fontId="70" fillId="5" borderId="0" applyNumberFormat="0" applyBorder="0" applyAlignment="0" applyProtection="0"/>
    <xf numFmtId="43" fontId="11" fillId="0" borderId="0" applyFont="0" applyFill="0" applyBorder="0" applyAlignment="0" applyProtection="0"/>
    <xf numFmtId="0" fontId="87" fillId="0" borderId="0" applyNumberFormat="0" applyFill="0" applyBorder="0" applyAlignment="0" applyProtection="0"/>
    <xf numFmtId="0" fontId="54" fillId="2" borderId="0" applyNumberFormat="0" applyBorder="0" applyAlignment="0" applyProtection="0"/>
    <xf numFmtId="0" fontId="56" fillId="5" borderId="0" applyNumberFormat="0" applyBorder="0" applyAlignment="0" applyProtection="0"/>
    <xf numFmtId="43" fontId="2" fillId="0" borderId="0" applyFont="0" applyFill="0" applyBorder="0" applyAlignment="0" applyProtection="0"/>
    <xf numFmtId="0" fontId="60" fillId="0" borderId="0" applyNumberFormat="0" applyFill="0" applyBorder="0" applyAlignment="0" applyProtection="0"/>
    <xf numFmtId="43" fontId="2" fillId="0" borderId="0" applyFont="0" applyFill="0" applyBorder="0" applyAlignment="0" applyProtection="0"/>
    <xf numFmtId="0" fontId="60" fillId="0" borderId="0" applyNumberFormat="0" applyFill="0" applyBorder="0" applyAlignment="0" applyProtection="0"/>
    <xf numFmtId="0" fontId="83" fillId="3" borderId="0" applyNumberFormat="0" applyBorder="0" applyAlignment="0" applyProtection="0"/>
    <xf numFmtId="0" fontId="54" fillId="14" borderId="0" applyNumberFormat="0" applyBorder="0" applyAlignment="0" applyProtection="0"/>
    <xf numFmtId="0" fontId="56" fillId="5" borderId="0" applyNumberFormat="0" applyBorder="0" applyAlignment="0" applyProtection="0"/>
    <xf numFmtId="43" fontId="11" fillId="0" borderId="0" applyFont="0" applyFill="0" applyBorder="0" applyAlignment="0" applyProtection="0"/>
    <xf numFmtId="0" fontId="60" fillId="0" borderId="0" applyNumberFormat="0" applyFill="0" applyBorder="0" applyAlignment="0" applyProtection="0"/>
    <xf numFmtId="0" fontId="56" fillId="5" borderId="0" applyNumberFormat="0" applyBorder="0" applyAlignment="0" applyProtection="0"/>
    <xf numFmtId="43" fontId="11"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2" borderId="0" applyNumberFormat="0" applyBorder="0" applyAlignment="0" applyProtection="0"/>
    <xf numFmtId="0" fontId="54" fillId="14" borderId="0" applyNumberFormat="0" applyBorder="0" applyAlignment="0" applyProtection="0"/>
    <xf numFmtId="0" fontId="60" fillId="0" borderId="0" applyNumberFormat="0" applyFill="0" applyBorder="0" applyAlignment="0" applyProtection="0"/>
    <xf numFmtId="0" fontId="54" fillId="2" borderId="0" applyNumberFormat="0" applyBorder="0" applyAlignment="0" applyProtection="0"/>
    <xf numFmtId="0" fontId="76" fillId="9" borderId="1" applyNumberFormat="0" applyAlignment="0" applyProtection="0"/>
    <xf numFmtId="0" fontId="60" fillId="0" borderId="0" applyNumberFormat="0" applyFill="0" applyBorder="0" applyAlignment="0" applyProtection="0"/>
    <xf numFmtId="0" fontId="63" fillId="5"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5" fillId="21" borderId="0" applyNumberFormat="0" applyBorder="0" applyAlignment="0" applyProtection="0"/>
    <xf numFmtId="0" fontId="80" fillId="3" borderId="0" applyNumberFormat="0" applyBorder="0" applyAlignment="0" applyProtection="0"/>
    <xf numFmtId="0" fontId="72" fillId="0" borderId="0" applyNumberFormat="0" applyFill="0" applyBorder="0" applyAlignment="0" applyProtection="0"/>
    <xf numFmtId="0" fontId="54" fillId="2"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1"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56" fillId="3" borderId="0" applyNumberFormat="0" applyBorder="0" applyAlignment="0" applyProtection="0"/>
    <xf numFmtId="0" fontId="11" fillId="0" borderId="0">
      <alignment vertical="center"/>
      <protection/>
    </xf>
    <xf numFmtId="0" fontId="56" fillId="5" borderId="0" applyNumberFormat="0" applyBorder="0" applyAlignment="0" applyProtection="0"/>
    <xf numFmtId="0" fontId="4" fillId="0" borderId="0" applyNumberFormat="0" applyFill="0" applyBorder="0" applyAlignment="0" applyProtection="0"/>
    <xf numFmtId="0" fontId="108" fillId="0" borderId="13" applyNumberFormat="0" applyFill="0" applyProtection="0">
      <alignment horizontal="center"/>
    </xf>
    <xf numFmtId="0" fontId="56" fillId="5" borderId="0" applyNumberFormat="0" applyBorder="0" applyAlignment="0" applyProtection="0"/>
    <xf numFmtId="0" fontId="62" fillId="14" borderId="0" applyNumberFormat="0" applyBorder="0" applyAlignment="0" applyProtection="0"/>
    <xf numFmtId="0" fontId="56" fillId="5" borderId="0" applyNumberFormat="0" applyBorder="0" applyAlignment="0" applyProtection="0"/>
    <xf numFmtId="0" fontId="109" fillId="0" borderId="0" applyNumberFormat="0" applyFill="0" applyBorder="0" applyAlignment="0" applyProtection="0"/>
    <xf numFmtId="0" fontId="80" fillId="3" borderId="0" applyNumberFormat="0" applyBorder="0" applyAlignment="0" applyProtection="0"/>
    <xf numFmtId="0" fontId="109" fillId="0" borderId="0" applyNumberFormat="0" applyFill="0" applyBorder="0" applyAlignment="0" applyProtection="0"/>
    <xf numFmtId="0" fontId="56" fillId="5" borderId="0" applyNumberFormat="0" applyBorder="0" applyAlignment="0" applyProtection="0"/>
    <xf numFmtId="0" fontId="54" fillId="1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4" fillId="0" borderId="0" applyNumberFormat="0" applyFill="0" applyBorder="0" applyAlignment="0" applyProtection="0"/>
    <xf numFmtId="0" fontId="70" fillId="5" borderId="0" applyNumberFormat="0" applyBorder="0" applyAlignment="0" applyProtection="0"/>
    <xf numFmtId="0" fontId="74" fillId="0" borderId="0" applyNumberFormat="0" applyFill="0" applyBorder="0" applyAlignment="0" applyProtection="0"/>
    <xf numFmtId="0" fontId="71" fillId="14" borderId="0" applyNumberFormat="0" applyBorder="0" applyAlignment="0" applyProtection="0"/>
    <xf numFmtId="0" fontId="56" fillId="5"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1" fillId="0" borderId="0" applyFont="0" applyFill="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3" borderId="0" applyNumberFormat="0" applyBorder="0" applyAlignment="0" applyProtection="0"/>
    <xf numFmtId="0" fontId="74" fillId="0" borderId="0" applyNumberFormat="0" applyFill="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4" fillId="0" borderId="0" applyNumberFormat="0" applyFill="0" applyBorder="0" applyAlignment="0" applyProtection="0"/>
    <xf numFmtId="0" fontId="56" fillId="5" borderId="0" applyNumberFormat="0" applyBorder="0" applyAlignment="0" applyProtection="0"/>
    <xf numFmtId="0" fontId="56" fillId="5" borderId="0" applyNumberFormat="0" applyBorder="0" applyAlignment="0" applyProtection="0"/>
    <xf numFmtId="0" fontId="74" fillId="0" borderId="0" applyNumberFormat="0" applyFill="0" applyBorder="0" applyAlignment="0" applyProtection="0"/>
    <xf numFmtId="0" fontId="56" fillId="5" borderId="0" applyNumberFormat="0" applyBorder="0" applyAlignment="0" applyProtection="0"/>
    <xf numFmtId="0" fontId="74" fillId="0" borderId="0" applyNumberFormat="0" applyFill="0" applyBorder="0" applyAlignment="0" applyProtection="0"/>
    <xf numFmtId="0" fontId="56" fillId="5" borderId="0" applyNumberFormat="0" applyBorder="0" applyAlignment="0" applyProtection="0"/>
    <xf numFmtId="0" fontId="56" fillId="5" borderId="0" applyNumberFormat="0" applyBorder="0" applyAlignment="0" applyProtection="0"/>
    <xf numFmtId="0" fontId="74" fillId="0" borderId="0" applyNumberFormat="0" applyFill="0" applyBorder="0" applyAlignment="0" applyProtection="0"/>
    <xf numFmtId="0" fontId="56" fillId="5"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0"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70"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80" fillId="5" borderId="0" applyNumberFormat="0" applyBorder="0" applyAlignment="0" applyProtection="0"/>
    <xf numFmtId="0" fontId="110" fillId="16" borderId="4"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55" fillId="25" borderId="0" applyNumberFormat="0" applyBorder="0" applyAlignment="0" applyProtection="0"/>
    <xf numFmtId="0" fontId="56" fillId="5" borderId="0" applyNumberFormat="0" applyBorder="0" applyAlignment="0" applyProtection="0"/>
    <xf numFmtId="0" fontId="55" fillId="21"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7" fillId="6" borderId="1" applyNumberFormat="0" applyAlignment="0" applyProtection="0"/>
    <xf numFmtId="0" fontId="83" fillId="3"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63" fillId="5" borderId="0" applyNumberFormat="0" applyBorder="0" applyAlignment="0" applyProtection="0"/>
    <xf numFmtId="0" fontId="83" fillId="3" borderId="0" applyNumberFormat="0" applyBorder="0" applyAlignment="0" applyProtection="0"/>
    <xf numFmtId="0" fontId="71" fillId="14" borderId="0" applyNumberFormat="0" applyBorder="0" applyAlignment="0" applyProtection="0"/>
    <xf numFmtId="0" fontId="83" fillId="3" borderId="0" applyNumberFormat="0" applyBorder="0" applyAlignment="0" applyProtection="0"/>
    <xf numFmtId="0" fontId="80" fillId="3" borderId="0" applyNumberFormat="0" applyBorder="0" applyAlignment="0" applyProtection="0"/>
    <xf numFmtId="0" fontId="66" fillId="16" borderId="4" applyNumberFormat="0" applyAlignment="0" applyProtection="0"/>
    <xf numFmtId="0" fontId="80" fillId="3" borderId="0" applyNumberFormat="0" applyBorder="0" applyAlignment="0" applyProtection="0"/>
    <xf numFmtId="43" fontId="11" fillId="0" borderId="0" applyFont="0" applyFill="0" applyBorder="0" applyAlignment="0" applyProtection="0"/>
    <xf numFmtId="0" fontId="80" fillId="3"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54" fillId="14"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55" fillId="25" borderId="0" applyNumberFormat="0" applyBorder="0" applyAlignment="0" applyProtection="0"/>
    <xf numFmtId="0" fontId="83" fillId="3"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111" fillId="0" borderId="0">
      <alignment/>
      <protection/>
    </xf>
    <xf numFmtId="0" fontId="83" fillId="3" borderId="0" applyNumberFormat="0" applyBorder="0" applyAlignment="0" applyProtection="0"/>
    <xf numFmtId="0" fontId="83" fillId="3" borderId="0" applyNumberFormat="0" applyBorder="0" applyAlignment="0" applyProtection="0"/>
    <xf numFmtId="0" fontId="71" fillId="14"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5" borderId="0" applyNumberFormat="0" applyBorder="0" applyAlignment="0" applyProtection="0"/>
    <xf numFmtId="0" fontId="78" fillId="0" borderId="9" applyNumberFormat="0" applyFill="0" applyAlignment="0" applyProtection="0"/>
    <xf numFmtId="0" fontId="83" fillId="3" borderId="0" applyNumberFormat="0" applyBorder="0" applyAlignment="0" applyProtection="0"/>
    <xf numFmtId="0" fontId="56" fillId="3" borderId="0" applyNumberFormat="0" applyBorder="0" applyAlignment="0" applyProtection="0"/>
    <xf numFmtId="0" fontId="63" fillId="5" borderId="0" applyNumberFormat="0" applyBorder="0" applyAlignment="0" applyProtection="0"/>
    <xf numFmtId="0" fontId="56"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6" fillId="3" borderId="0" applyNumberFormat="0" applyBorder="0" applyAlignment="0" applyProtection="0"/>
    <xf numFmtId="0" fontId="54" fillId="2"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4" fillId="2"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0" fillId="0" borderId="0">
      <alignment/>
      <protection/>
    </xf>
    <xf numFmtId="0" fontId="56" fillId="3" borderId="0" applyNumberFormat="0" applyBorder="0" applyAlignment="0" applyProtection="0"/>
    <xf numFmtId="0" fontId="71" fillId="14"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12" fillId="0" borderId="0">
      <alignment/>
      <protection/>
    </xf>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8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66" fillId="16" borderId="4" applyNumberFormat="0" applyAlignment="0" applyProtection="0"/>
    <xf numFmtId="0" fontId="11" fillId="0" borderId="0">
      <alignment vertical="center"/>
      <protection/>
    </xf>
    <xf numFmtId="0" fontId="80" fillId="3" borderId="0" applyNumberFormat="0" applyBorder="0" applyAlignment="0" applyProtection="0"/>
    <xf numFmtId="0" fontId="80" fillId="3"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57" fillId="6" borderId="1" applyNumberFormat="0" applyAlignment="0" applyProtection="0"/>
    <xf numFmtId="0" fontId="56" fillId="5" borderId="0" applyNumberFormat="0" applyBorder="0" applyAlignment="0" applyProtection="0"/>
    <xf numFmtId="0" fontId="57" fillId="6" borderId="1"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0"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11" fillId="0" borderId="0">
      <alignment vertical="center"/>
      <protection/>
    </xf>
    <xf numFmtId="0" fontId="54" fillId="14"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0" fillId="5" borderId="0" applyNumberFormat="0" applyBorder="0" applyAlignment="0" applyProtection="0"/>
    <xf numFmtId="0" fontId="54" fillId="2" borderId="0" applyNumberFormat="0" applyBorder="0" applyAlignment="0" applyProtection="0"/>
    <xf numFmtId="0" fontId="11" fillId="0" borderId="0">
      <alignment vertical="center"/>
      <protection/>
    </xf>
    <xf numFmtId="0" fontId="55" fillId="12"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71" fillId="14" borderId="0" applyNumberFormat="0" applyBorder="0" applyAlignment="0" applyProtection="0"/>
    <xf numFmtId="0" fontId="56" fillId="5" borderId="0" applyNumberFormat="0" applyBorder="0" applyAlignment="0" applyProtection="0"/>
    <xf numFmtId="0" fontId="83"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1" fillId="0" borderId="0">
      <alignment/>
      <protection/>
    </xf>
    <xf numFmtId="0" fontId="56" fillId="5"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62" fillId="1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13" fillId="9" borderId="1"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14" fillId="9" borderId="8"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55" fillId="4"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55" fillId="2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5" fillId="2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61" fillId="13" borderId="0" applyNumberFormat="0" applyBorder="0" applyAlignment="0" applyProtection="0"/>
    <xf numFmtId="0" fontId="56" fillId="5" borderId="0" applyNumberFormat="0" applyBorder="0" applyAlignment="0" applyProtection="0"/>
    <xf numFmtId="0" fontId="61" fillId="13" borderId="0" applyNumberFormat="0" applyBorder="0" applyAlignment="0" applyProtection="0"/>
    <xf numFmtId="0" fontId="56" fillId="5" borderId="0" applyNumberFormat="0" applyBorder="0" applyAlignment="0" applyProtection="0"/>
    <xf numFmtId="0" fontId="75" fillId="9" borderId="8"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5" fillId="9" borderId="8"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11" fillId="0" borderId="0">
      <alignment/>
      <protection/>
    </xf>
    <xf numFmtId="0" fontId="66" fillId="16" borderId="4"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2" fillId="0" borderId="0">
      <alignment vertical="center"/>
      <protection/>
    </xf>
    <xf numFmtId="0" fontId="71" fillId="14" borderId="0" applyNumberFormat="0" applyBorder="0" applyAlignment="0" applyProtection="0"/>
    <xf numFmtId="0" fontId="56" fillId="5" borderId="0" applyNumberFormat="0" applyBorder="0" applyAlignment="0" applyProtection="0"/>
    <xf numFmtId="0" fontId="55" fillId="24"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96" fillId="13" borderId="0" applyNumberFormat="0" applyBorder="0" applyAlignment="0" applyProtection="0"/>
    <xf numFmtId="0" fontId="84" fillId="2" borderId="0" applyNumberFormat="0" applyBorder="0" applyAlignment="0" applyProtection="0"/>
    <xf numFmtId="0" fontId="80" fillId="3" borderId="0" applyNumberFormat="0" applyBorder="0" applyAlignment="0" applyProtection="0"/>
    <xf numFmtId="0" fontId="84" fillId="2"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5" fillId="24" borderId="0" applyNumberFormat="0" applyBorder="0" applyAlignment="0" applyProtection="0"/>
    <xf numFmtId="0" fontId="56" fillId="5" borderId="0" applyNumberFormat="0" applyBorder="0" applyAlignment="0" applyProtection="0"/>
    <xf numFmtId="0" fontId="55" fillId="24"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56" fillId="5" borderId="0" applyNumberFormat="0" applyBorder="0" applyAlignment="0" applyProtection="0"/>
    <xf numFmtId="0" fontId="11" fillId="0" borderId="0">
      <alignment/>
      <protection/>
    </xf>
    <xf numFmtId="0" fontId="56"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66" fillId="16" borderId="4" applyNumberFormat="0" applyAlignment="0" applyProtection="0"/>
    <xf numFmtId="0" fontId="54" fillId="2" borderId="0" applyNumberFormat="0" applyBorder="0" applyAlignment="0" applyProtection="0"/>
    <xf numFmtId="0" fontId="71" fillId="14" borderId="0" applyNumberFormat="0" applyBorder="0" applyAlignment="0" applyProtection="0"/>
    <xf numFmtId="0" fontId="56" fillId="5" borderId="0" applyNumberFormat="0" applyBorder="0" applyAlignment="0" applyProtection="0"/>
    <xf numFmtId="0" fontId="63" fillId="5" borderId="0" applyNumberFormat="0" applyBorder="0" applyAlignment="0" applyProtection="0"/>
    <xf numFmtId="0" fontId="66" fillId="16" borderId="4"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1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0"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5" fillId="21"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4" fillId="0" borderId="0" applyNumberFormat="0" applyFill="0" applyBorder="0" applyAlignment="0" applyProtection="0"/>
    <xf numFmtId="0" fontId="56" fillId="5" borderId="0" applyNumberFormat="0" applyBorder="0" applyAlignment="0" applyProtection="0"/>
    <xf numFmtId="0" fontId="62" fillId="2" borderId="0" applyNumberFormat="0" applyBorder="0" applyAlignment="0" applyProtection="0"/>
    <xf numFmtId="0" fontId="80"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66" fillId="16" borderId="4"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1" fillId="0" borderId="0">
      <alignment/>
      <protection/>
    </xf>
    <xf numFmtId="0" fontId="71"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66" fillId="16" borderId="4" applyNumberFormat="0" applyAlignment="0" applyProtection="0"/>
    <xf numFmtId="0" fontId="83" fillId="5" borderId="0" applyNumberFormat="0" applyBorder="0" applyAlignment="0" applyProtection="0"/>
    <xf numFmtId="0" fontId="54" fillId="2" borderId="0" applyNumberFormat="0" applyBorder="0" applyAlignment="0" applyProtection="0"/>
    <xf numFmtId="0" fontId="11" fillId="0" borderId="0">
      <alignment/>
      <protection/>
    </xf>
    <xf numFmtId="0" fontId="54" fillId="2"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63" fillId="5" borderId="0" applyNumberFormat="0" applyBorder="0" applyAlignment="0" applyProtection="0"/>
    <xf numFmtId="0" fontId="55" fillId="22"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76" fillId="9" borderId="1" applyNumberFormat="0" applyAlignment="0" applyProtection="0"/>
    <xf numFmtId="0" fontId="63" fillId="5" borderId="0" applyNumberFormat="0" applyBorder="0" applyAlignment="0" applyProtection="0"/>
    <xf numFmtId="0" fontId="54" fillId="2"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55" fillId="25" borderId="0" applyNumberFormat="0" applyBorder="0" applyAlignment="0" applyProtection="0"/>
    <xf numFmtId="0" fontId="80"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55" fillId="24" borderId="0" applyNumberFormat="0" applyBorder="0" applyAlignment="0" applyProtection="0"/>
    <xf numFmtId="0" fontId="11" fillId="0" borderId="0">
      <alignment vertical="center"/>
      <protection/>
    </xf>
    <xf numFmtId="0" fontId="83" fillId="5" borderId="0" applyNumberFormat="0" applyBorder="0" applyAlignment="0" applyProtection="0"/>
    <xf numFmtId="0" fontId="56" fillId="5" borderId="0" applyNumberFormat="0" applyBorder="0" applyAlignment="0" applyProtection="0"/>
    <xf numFmtId="0" fontId="83" fillId="5" borderId="0" applyNumberFormat="0" applyBorder="0" applyAlignment="0" applyProtection="0"/>
    <xf numFmtId="0" fontId="73" fillId="25" borderId="0" applyNumberFormat="0" applyBorder="0" applyAlignment="0" applyProtection="0"/>
    <xf numFmtId="0" fontId="78" fillId="0" borderId="9" applyNumberFormat="0" applyFill="0" applyAlignment="0" applyProtection="0"/>
    <xf numFmtId="0" fontId="71" fillId="14" borderId="0" applyNumberFormat="0" applyBorder="0" applyAlignment="0" applyProtection="0"/>
    <xf numFmtId="0" fontId="83"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69" fillId="5"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113" fillId="9" borderId="1"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6" fillId="9" borderId="1"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54" fillId="2" borderId="0" applyNumberFormat="0" applyBorder="0" applyAlignment="0" applyProtection="0"/>
    <xf numFmtId="0" fontId="83" fillId="5" borderId="0" applyNumberFormat="0" applyBorder="0" applyAlignment="0" applyProtection="0"/>
    <xf numFmtId="0" fontId="26" fillId="0" borderId="0">
      <alignment/>
      <protection/>
    </xf>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63" fillId="5" borderId="0" applyNumberFormat="0" applyBorder="0" applyAlignment="0" applyProtection="0"/>
    <xf numFmtId="0" fontId="75" fillId="9" borderId="8" applyNumberFormat="0" applyAlignment="0" applyProtection="0"/>
    <xf numFmtId="0" fontId="63" fillId="5" borderId="0" applyNumberFormat="0" applyBorder="0" applyAlignment="0" applyProtection="0"/>
    <xf numFmtId="0" fontId="56" fillId="5" borderId="0" applyNumberFormat="0" applyBorder="0" applyAlignment="0" applyProtection="0"/>
    <xf numFmtId="0" fontId="11" fillId="0" borderId="0">
      <alignment vertical="center"/>
      <protection/>
    </xf>
    <xf numFmtId="0" fontId="63" fillId="5" borderId="0" applyNumberFormat="0" applyBorder="0" applyAlignment="0" applyProtection="0"/>
    <xf numFmtId="0" fontId="75" fillId="9" borderId="8" applyNumberFormat="0" applyAlignment="0" applyProtection="0"/>
    <xf numFmtId="0" fontId="70" fillId="5" borderId="0" applyNumberFormat="0" applyBorder="0" applyAlignment="0" applyProtection="0"/>
    <xf numFmtId="0" fontId="54" fillId="2" borderId="0" applyNumberFormat="0" applyBorder="0" applyAlignment="0" applyProtection="0"/>
    <xf numFmtId="0" fontId="63" fillId="5" borderId="0" applyNumberFormat="0" applyBorder="0" applyAlignment="0" applyProtection="0"/>
    <xf numFmtId="0" fontId="54" fillId="2" borderId="0" applyNumberFormat="0" applyBorder="0" applyAlignment="0" applyProtection="0"/>
    <xf numFmtId="0" fontId="63" fillId="5" borderId="0" applyNumberFormat="0" applyBorder="0" applyAlignment="0" applyProtection="0"/>
    <xf numFmtId="0" fontId="69" fillId="5" borderId="0" applyNumberFormat="0" applyBorder="0" applyAlignment="0" applyProtection="0"/>
    <xf numFmtId="0" fontId="63" fillId="5" borderId="0" applyNumberFormat="0" applyBorder="0" applyAlignment="0" applyProtection="0"/>
    <xf numFmtId="0" fontId="11" fillId="0" borderId="0">
      <alignment vertical="center"/>
      <protection/>
    </xf>
    <xf numFmtId="0" fontId="63" fillId="5" borderId="0" applyNumberFormat="0" applyBorder="0" applyAlignment="0" applyProtection="0"/>
    <xf numFmtId="0" fontId="63" fillId="5" borderId="0" applyNumberFormat="0" applyBorder="0" applyAlignment="0" applyProtection="0"/>
    <xf numFmtId="0" fontId="11" fillId="0" borderId="0">
      <alignment vertical="center"/>
      <protection/>
    </xf>
    <xf numFmtId="0" fontId="63" fillId="5" borderId="0" applyNumberFormat="0" applyBorder="0" applyAlignment="0" applyProtection="0"/>
    <xf numFmtId="0" fontId="55" fillId="24"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3" fillId="5" borderId="0" applyNumberFormat="0" applyBorder="0" applyAlignment="0" applyProtection="0"/>
    <xf numFmtId="0" fontId="55" fillId="24" borderId="0" applyNumberFormat="0" applyBorder="0" applyAlignment="0" applyProtection="0"/>
    <xf numFmtId="0" fontId="63" fillId="5" borderId="0" applyNumberFormat="0" applyBorder="0" applyAlignment="0" applyProtection="0"/>
    <xf numFmtId="0" fontId="11" fillId="0" borderId="0">
      <alignment vertical="center"/>
      <protection/>
    </xf>
    <xf numFmtId="0" fontId="54" fillId="14" borderId="0" applyNumberFormat="0" applyBorder="0" applyAlignment="0" applyProtection="0"/>
    <xf numFmtId="0" fontId="63" fillId="5" borderId="0" applyNumberFormat="0" applyBorder="0" applyAlignment="0" applyProtection="0"/>
    <xf numFmtId="0" fontId="70" fillId="5" borderId="0" applyNumberFormat="0" applyBorder="0" applyAlignment="0" applyProtection="0"/>
    <xf numFmtId="0" fontId="63" fillId="5" borderId="0" applyNumberFormat="0" applyBorder="0" applyAlignment="0" applyProtection="0"/>
    <xf numFmtId="0" fontId="78" fillId="0" borderId="9" applyNumberFormat="0" applyFill="0" applyAlignment="0" applyProtection="0"/>
    <xf numFmtId="0" fontId="56" fillId="5" borderId="0" applyNumberFormat="0" applyBorder="0" applyAlignment="0" applyProtection="0"/>
    <xf numFmtId="0" fontId="62" fillId="2"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66" fillId="16" borderId="4" applyNumberFormat="0" applyAlignment="0" applyProtection="0"/>
    <xf numFmtId="0" fontId="83" fillId="5"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83" fillId="5" borderId="0" applyNumberFormat="0" applyBorder="0" applyAlignment="0" applyProtection="0"/>
    <xf numFmtId="0" fontId="54" fillId="2"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57" fillId="6" borderId="1" applyNumberFormat="0" applyAlignment="0" applyProtection="0"/>
    <xf numFmtId="0" fontId="83" fillId="5" borderId="0" applyNumberFormat="0" applyBorder="0" applyAlignment="0" applyProtection="0"/>
    <xf numFmtId="0" fontId="56" fillId="3" borderId="0" applyNumberFormat="0" applyBorder="0" applyAlignment="0" applyProtection="0"/>
    <xf numFmtId="0" fontId="83" fillId="5" borderId="0" applyNumberFormat="0" applyBorder="0" applyAlignment="0" applyProtection="0"/>
    <xf numFmtId="0" fontId="79" fillId="0" borderId="10" applyNumberFormat="0" applyFill="0" applyAlignment="0" applyProtection="0"/>
    <xf numFmtId="0" fontId="80" fillId="3" borderId="0" applyNumberFormat="0" applyBorder="0" applyAlignment="0" applyProtection="0"/>
    <xf numFmtId="0" fontId="80" fillId="3" borderId="0" applyNumberFormat="0" applyBorder="0" applyAlignment="0" applyProtection="0"/>
    <xf numFmtId="0" fontId="11" fillId="0" borderId="0">
      <alignment/>
      <protection/>
    </xf>
    <xf numFmtId="0" fontId="80" fillId="3" borderId="0" applyNumberFormat="0" applyBorder="0" applyAlignment="0" applyProtection="0"/>
    <xf numFmtId="0" fontId="54" fillId="2" borderId="0" applyNumberFormat="0" applyBorder="0" applyAlignment="0" applyProtection="0"/>
    <xf numFmtId="0" fontId="80" fillId="3" borderId="0" applyNumberFormat="0" applyBorder="0" applyAlignment="0" applyProtection="0"/>
    <xf numFmtId="0" fontId="79" fillId="0" borderId="10" applyNumberFormat="0" applyFill="0" applyAlignment="0" applyProtection="0"/>
    <xf numFmtId="0" fontId="80" fillId="3" borderId="0" applyNumberFormat="0" applyBorder="0" applyAlignment="0" applyProtection="0"/>
    <xf numFmtId="0" fontId="83" fillId="3" borderId="0" applyNumberFormat="0" applyBorder="0" applyAlignment="0" applyProtection="0"/>
    <xf numFmtId="0" fontId="75" fillId="9" borderId="8" applyNumberFormat="0" applyAlignment="0" applyProtection="0"/>
    <xf numFmtId="0" fontId="83" fillId="3"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3"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70" fillId="5"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4" fillId="0" borderId="0" applyNumberFormat="0" applyFill="0" applyBorder="0" applyAlignment="0" applyProtection="0"/>
    <xf numFmtId="0" fontId="71" fillId="14" borderId="0" applyNumberFormat="0" applyBorder="0" applyAlignment="0" applyProtection="0"/>
    <xf numFmtId="0" fontId="62" fillId="1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1" fillId="0" borderId="0">
      <alignment vertical="center"/>
      <protection/>
    </xf>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11" fillId="0" borderId="0">
      <alignment vertical="center"/>
      <protection/>
    </xf>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26" fillId="0" borderId="0">
      <alignment/>
      <protection/>
    </xf>
    <xf numFmtId="0" fontId="55" fillId="24"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1" fillId="0" borderId="0">
      <alignment/>
      <protection/>
    </xf>
    <xf numFmtId="0" fontId="56" fillId="5" borderId="0" applyNumberFormat="0" applyBorder="0" applyAlignment="0" applyProtection="0"/>
    <xf numFmtId="0" fontId="56" fillId="5" borderId="0" applyNumberFormat="0" applyBorder="0" applyAlignment="0" applyProtection="0"/>
    <xf numFmtId="0" fontId="11" fillId="0" borderId="0">
      <alignment/>
      <protection/>
    </xf>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55" fillId="25"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4" fillId="1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1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11" fillId="0" borderId="0" applyNumberFormat="0" applyFill="0" applyBorder="0" applyAlignment="0" applyProtection="0"/>
    <xf numFmtId="0" fontId="63" fillId="5" borderId="0" applyNumberFormat="0" applyBorder="0" applyAlignment="0" applyProtection="0"/>
    <xf numFmtId="0" fontId="63" fillId="5" borderId="0" applyNumberFormat="0" applyBorder="0" applyAlignment="0" applyProtection="0"/>
    <xf numFmtId="0" fontId="62" fillId="2"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11" fillId="0" borderId="0">
      <alignment vertical="center"/>
      <protection/>
    </xf>
    <xf numFmtId="0" fontId="63" fillId="5" borderId="0" applyNumberFormat="0" applyBorder="0" applyAlignment="0" applyProtection="0"/>
    <xf numFmtId="0" fontId="56" fillId="3" borderId="0" applyNumberFormat="0" applyBorder="0" applyAlignment="0" applyProtection="0"/>
    <xf numFmtId="0" fontId="54"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4" fillId="2" borderId="0" applyNumberFormat="0" applyBorder="0" applyAlignment="0" applyProtection="0"/>
    <xf numFmtId="0" fontId="56" fillId="3" borderId="0" applyNumberFormat="0" applyBorder="0" applyAlignment="0" applyProtection="0"/>
    <xf numFmtId="0" fontId="57" fillId="6" borderId="1" applyNumberFormat="0" applyAlignment="0" applyProtection="0"/>
    <xf numFmtId="0" fontId="55" fillId="12" borderId="0" applyNumberFormat="0" applyBorder="0" applyAlignment="0" applyProtection="0"/>
    <xf numFmtId="0" fontId="76" fillId="9" borderId="1" applyNumberFormat="0" applyAlignment="0" applyProtection="0"/>
    <xf numFmtId="0" fontId="54" fillId="2" borderId="0" applyNumberFormat="0" applyBorder="0" applyAlignment="0" applyProtection="0"/>
    <xf numFmtId="0" fontId="56" fillId="5" borderId="0" applyNumberFormat="0" applyBorder="0" applyAlignment="0" applyProtection="0"/>
    <xf numFmtId="0" fontId="57" fillId="6" borderId="1" applyNumberFormat="0" applyAlignment="0" applyProtection="0"/>
    <xf numFmtId="0" fontId="54" fillId="2"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62" fillId="14" borderId="0" applyNumberFormat="0" applyBorder="0" applyAlignment="0" applyProtection="0"/>
    <xf numFmtId="0" fontId="56" fillId="5" borderId="0" applyNumberFormat="0" applyBorder="0" applyAlignment="0" applyProtection="0"/>
    <xf numFmtId="0" fontId="78" fillId="0" borderId="9" applyNumberFormat="0" applyFill="0" applyAlignment="0" applyProtection="0"/>
    <xf numFmtId="0" fontId="54" fillId="14" borderId="0" applyNumberFormat="0" applyBorder="0" applyAlignment="0" applyProtection="0"/>
    <xf numFmtId="0" fontId="56" fillId="5" borderId="0" applyNumberFormat="0" applyBorder="0" applyAlignment="0" applyProtection="0"/>
    <xf numFmtId="0" fontId="99" fillId="0" borderId="0" applyNumberFormat="0" applyFill="0" applyBorder="0" applyAlignment="0" applyProtection="0"/>
    <xf numFmtId="0" fontId="56" fillId="5" borderId="0" applyNumberFormat="0" applyBorder="0" applyAlignment="0" applyProtection="0"/>
    <xf numFmtId="0" fontId="56" fillId="5" borderId="0" applyNumberFormat="0" applyBorder="0" applyAlignment="0" applyProtection="0"/>
    <xf numFmtId="0" fontId="75" fillId="9" borderId="8" applyNumberFormat="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3" borderId="0" applyNumberFormat="0" applyBorder="0" applyAlignment="0" applyProtection="0"/>
    <xf numFmtId="0" fontId="54" fillId="2" borderId="0" applyNumberFormat="0" applyBorder="0" applyAlignment="0" applyProtection="0"/>
    <xf numFmtId="0" fontId="83" fillId="5" borderId="0" applyNumberFormat="0" applyBorder="0" applyAlignment="0" applyProtection="0"/>
    <xf numFmtId="0" fontId="56" fillId="5" borderId="0" applyNumberFormat="0" applyBorder="0" applyAlignment="0" applyProtection="0"/>
    <xf numFmtId="0" fontId="55" fillId="22"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55" fillId="21" borderId="0" applyNumberFormat="0" applyBorder="0" applyAlignment="0" applyProtection="0"/>
    <xf numFmtId="0" fontId="70"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78" fillId="0" borderId="9" applyNumberFormat="0" applyFill="0" applyAlignment="0" applyProtection="0"/>
    <xf numFmtId="0" fontId="56" fillId="5" borderId="0" applyNumberFormat="0" applyBorder="0" applyAlignment="0" applyProtection="0"/>
    <xf numFmtId="0" fontId="56" fillId="5" borderId="0" applyNumberFormat="0" applyBorder="0" applyAlignment="0" applyProtection="0"/>
    <xf numFmtId="0" fontId="71" fillId="14" borderId="0" applyNumberFormat="0" applyBorder="0" applyAlignment="0" applyProtection="0"/>
    <xf numFmtId="0" fontId="56" fillId="5" borderId="0" applyNumberFormat="0" applyBorder="0" applyAlignment="0" applyProtection="0"/>
    <xf numFmtId="0" fontId="70" fillId="5" borderId="0" applyNumberFormat="0" applyBorder="0" applyAlignment="0" applyProtection="0"/>
    <xf numFmtId="0" fontId="55" fillId="12" borderId="0" applyNumberFormat="0" applyBorder="0" applyAlignment="0" applyProtection="0"/>
    <xf numFmtId="0" fontId="70"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56" fillId="3" borderId="0" applyNumberFormat="0" applyBorder="0" applyAlignment="0" applyProtection="0"/>
    <xf numFmtId="0" fontId="54"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78" fillId="0" borderId="9" applyNumberFormat="0" applyFill="0" applyAlignment="0" applyProtection="0"/>
    <xf numFmtId="0" fontId="56" fillId="3" borderId="0" applyNumberFormat="0" applyBorder="0" applyAlignment="0" applyProtection="0"/>
    <xf numFmtId="0" fontId="11" fillId="0" borderId="0">
      <alignment/>
      <protection/>
    </xf>
    <xf numFmtId="0" fontId="56"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76" fillId="9" borderId="1" applyNumberFormat="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56" fillId="5" borderId="0" applyNumberFormat="0" applyBorder="0" applyAlignment="0" applyProtection="0"/>
    <xf numFmtId="0" fontId="54" fillId="14" borderId="0" applyNumberFormat="0" applyBorder="0" applyAlignment="0" applyProtection="0"/>
    <xf numFmtId="0" fontId="70" fillId="5" borderId="0" applyNumberFormat="0" applyBorder="0" applyAlignment="0" applyProtection="0"/>
    <xf numFmtId="0" fontId="62" fillId="14" borderId="0" applyNumberFormat="0" applyBorder="0" applyAlignment="0" applyProtection="0"/>
    <xf numFmtId="0" fontId="56" fillId="5" borderId="0" applyNumberFormat="0" applyBorder="0" applyAlignment="0" applyProtection="0"/>
    <xf numFmtId="0" fontId="11" fillId="18" borderId="6" applyNumberFormat="0" applyFont="0" applyAlignment="0" applyProtection="0"/>
    <xf numFmtId="0" fontId="62" fillId="2" borderId="0" applyNumberFormat="0" applyBorder="0" applyAlignment="0" applyProtection="0"/>
    <xf numFmtId="0" fontId="62" fillId="14" borderId="0" applyNumberFormat="0" applyBorder="0" applyAlignment="0" applyProtection="0"/>
    <xf numFmtId="0" fontId="56" fillId="5" borderId="0" applyNumberFormat="0" applyBorder="0" applyAlignment="0" applyProtection="0"/>
    <xf numFmtId="0" fontId="62" fillId="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54" fillId="2" borderId="0" applyNumberFormat="0" applyBorder="0" applyAlignment="0" applyProtection="0"/>
    <xf numFmtId="0" fontId="70" fillId="5" borderId="0" applyNumberFormat="0" applyBorder="0" applyAlignment="0" applyProtection="0"/>
    <xf numFmtId="0" fontId="54" fillId="2" borderId="0" applyNumberFormat="0" applyBorder="0" applyAlignment="0" applyProtection="0"/>
    <xf numFmtId="0" fontId="70" fillId="5" borderId="0" applyNumberFormat="0" applyBorder="0" applyAlignment="0" applyProtection="0"/>
    <xf numFmtId="0" fontId="11" fillId="0" borderId="0">
      <alignment/>
      <protection/>
    </xf>
    <xf numFmtId="0" fontId="54" fillId="2" borderId="0" applyNumberFormat="0" applyBorder="0" applyAlignment="0" applyProtection="0"/>
    <xf numFmtId="0" fontId="11" fillId="0" borderId="0">
      <alignment vertical="center"/>
      <protection/>
    </xf>
    <xf numFmtId="0" fontId="54" fillId="2" borderId="0" applyNumberFormat="0" applyBorder="0" applyAlignment="0" applyProtection="0"/>
    <xf numFmtId="0" fontId="55" fillId="24" borderId="0" applyNumberFormat="0" applyBorder="0" applyAlignment="0" applyProtection="0"/>
    <xf numFmtId="0" fontId="54" fillId="2" borderId="0" applyNumberFormat="0" applyBorder="0" applyAlignment="0" applyProtection="0"/>
    <xf numFmtId="0" fontId="11" fillId="0" borderId="0">
      <alignment vertical="center"/>
      <protection/>
    </xf>
    <xf numFmtId="0" fontId="11" fillId="0" borderId="0">
      <alignment/>
      <protection/>
    </xf>
    <xf numFmtId="0" fontId="54" fillId="2" borderId="0" applyNumberFormat="0" applyBorder="0" applyAlignment="0" applyProtection="0"/>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5" fillId="6" borderId="1" applyNumberFormat="0" applyAlignment="0" applyProtection="0"/>
    <xf numFmtId="0" fontId="55" fillId="4" borderId="0" applyNumberFormat="0" applyBorder="0" applyAlignment="0" applyProtection="0"/>
    <xf numFmtId="0" fontId="2" fillId="0" borderId="0">
      <alignment vertical="center"/>
      <protection/>
    </xf>
    <xf numFmtId="0" fontId="57" fillId="6" borderId="1" applyNumberFormat="0" applyAlignment="0" applyProtection="0"/>
    <xf numFmtId="0" fontId="11" fillId="0" borderId="0">
      <alignment vertical="center"/>
      <protection/>
    </xf>
    <xf numFmtId="0" fontId="2" fillId="0" borderId="0">
      <alignment vertical="center"/>
      <protection/>
    </xf>
    <xf numFmtId="0" fontId="75" fillId="9" borderId="8" applyNumberFormat="0" applyAlignment="0" applyProtection="0"/>
    <xf numFmtId="0" fontId="54" fillId="2" borderId="0" applyNumberFormat="0" applyBorder="0" applyAlignment="0" applyProtection="0"/>
    <xf numFmtId="0" fontId="11" fillId="0" borderId="0">
      <alignment vertical="center"/>
      <protection/>
    </xf>
    <xf numFmtId="0" fontId="54" fillId="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55" fillId="25" borderId="0" applyNumberFormat="0" applyBorder="0" applyAlignment="0" applyProtection="0"/>
    <xf numFmtId="0" fontId="2" fillId="0" borderId="0">
      <alignment vertical="center"/>
      <protection/>
    </xf>
    <xf numFmtId="0" fontId="11" fillId="0" borderId="0">
      <alignment vertical="center"/>
      <protection/>
    </xf>
    <xf numFmtId="0" fontId="2" fillId="0" borderId="0">
      <alignment vertical="center"/>
      <protection/>
    </xf>
    <xf numFmtId="0" fontId="2" fillId="0" borderId="0">
      <alignment vertical="center"/>
      <protection/>
    </xf>
    <xf numFmtId="0" fontId="11" fillId="0" borderId="0">
      <alignment/>
      <protection/>
    </xf>
    <xf numFmtId="0" fontId="2" fillId="0" borderId="0">
      <alignment vertical="center"/>
      <protection/>
    </xf>
    <xf numFmtId="0" fontId="11"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26" fillId="0" borderId="0">
      <alignment/>
      <protection/>
    </xf>
    <xf numFmtId="0" fontId="11" fillId="0" borderId="0">
      <alignment vertical="center"/>
      <protection/>
    </xf>
    <xf numFmtId="0" fontId="26" fillId="0" borderId="0">
      <alignment/>
      <protection/>
    </xf>
    <xf numFmtId="0" fontId="71" fillId="14" borderId="0" applyNumberFormat="0" applyBorder="0" applyAlignment="0" applyProtection="0"/>
    <xf numFmtId="0" fontId="11" fillId="0" borderId="0">
      <alignment vertical="center"/>
      <protection/>
    </xf>
    <xf numFmtId="0" fontId="78" fillId="0" borderId="9" applyNumberFormat="0" applyFill="0" applyAlignment="0" applyProtection="0"/>
    <xf numFmtId="0" fontId="71" fillId="14" borderId="0" applyNumberFormat="0" applyBorder="0" applyAlignment="0" applyProtection="0"/>
    <xf numFmtId="0" fontId="11" fillId="0" borderId="0">
      <alignment vertical="center"/>
      <protection/>
    </xf>
    <xf numFmtId="0" fontId="12" fillId="0" borderId="0">
      <alignment/>
      <protection/>
    </xf>
    <xf numFmtId="0" fontId="54" fillId="2" borderId="0" applyNumberFormat="0" applyBorder="0" applyAlignment="0" applyProtection="0"/>
    <xf numFmtId="0" fontId="11" fillId="0" borderId="0">
      <alignment/>
      <protection/>
    </xf>
    <xf numFmtId="0" fontId="54" fillId="2" borderId="0" applyNumberFormat="0" applyBorder="0" applyAlignment="0" applyProtection="0"/>
    <xf numFmtId="0" fontId="54" fillId="2" borderId="0" applyNumberFormat="0" applyBorder="0" applyAlignment="0" applyProtection="0"/>
    <xf numFmtId="0" fontId="2" fillId="0" borderId="0">
      <alignment vertical="center"/>
      <protection/>
    </xf>
    <xf numFmtId="0" fontId="8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76" fillId="9" borderId="1" applyNumberFormat="0" applyAlignment="0" applyProtection="0"/>
    <xf numFmtId="0" fontId="62" fillId="14"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75" fillId="9" borderId="8" applyNumberFormat="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5" fillId="2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2" fillId="14" borderId="0" applyNumberFormat="0" applyBorder="0" applyAlignment="0" applyProtection="0"/>
    <xf numFmtId="0" fontId="54"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55" fillId="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2" fillId="14" borderId="0" applyNumberFormat="0" applyBorder="0" applyAlignment="0" applyProtection="0"/>
    <xf numFmtId="0" fontId="78" fillId="0" borderId="9" applyNumberFormat="0" applyFill="0" applyAlignment="0" applyProtection="0"/>
    <xf numFmtId="0" fontId="54" fillId="14" borderId="0" applyNumberFormat="0" applyBorder="0" applyAlignment="0" applyProtection="0"/>
    <xf numFmtId="0" fontId="62" fillId="14" borderId="0" applyNumberFormat="0" applyBorder="0" applyAlignment="0" applyProtection="0"/>
    <xf numFmtId="0" fontId="54"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75" fillId="9" borderId="8" applyNumberFormat="0" applyAlignment="0" applyProtection="0"/>
    <xf numFmtId="0" fontId="71" fillId="14" borderId="0" applyNumberFormat="0" applyBorder="0" applyAlignment="0" applyProtection="0"/>
    <xf numFmtId="0" fontId="75" fillId="9" borderId="8" applyNumberFormat="0" applyAlignment="0" applyProtection="0"/>
    <xf numFmtId="0" fontId="66" fillId="16" borderId="4" applyNumberFormat="0" applyAlignment="0" applyProtection="0"/>
    <xf numFmtId="0" fontId="71" fillId="14" borderId="0" applyNumberFormat="0" applyBorder="0" applyAlignment="0" applyProtection="0"/>
    <xf numFmtId="0" fontId="66" fillId="16" borderId="4" applyNumberFormat="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5" fillId="9" borderId="8" applyNumberFormat="0" applyAlignment="0" applyProtection="0"/>
    <xf numFmtId="0" fontId="71" fillId="14" borderId="0" applyNumberFormat="0" applyBorder="0" applyAlignment="0" applyProtection="0"/>
    <xf numFmtId="0" fontId="54" fillId="2" borderId="0" applyNumberFormat="0" applyBorder="0" applyAlignment="0" applyProtection="0"/>
    <xf numFmtId="0" fontId="71" fillId="14" borderId="0" applyNumberFormat="0" applyBorder="0" applyAlignment="0" applyProtection="0"/>
    <xf numFmtId="0" fontId="54" fillId="2" borderId="0" applyNumberFormat="0" applyBorder="0" applyAlignment="0" applyProtection="0"/>
    <xf numFmtId="0" fontId="71" fillId="14" borderId="0" applyNumberFormat="0" applyBorder="0" applyAlignment="0" applyProtection="0"/>
    <xf numFmtId="0" fontId="54" fillId="2" borderId="0" applyNumberFormat="0" applyBorder="0" applyAlignment="0" applyProtection="0"/>
    <xf numFmtId="0" fontId="71"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7" fillId="6" borderId="1" applyNumberFormat="0" applyAlignment="0" applyProtection="0"/>
    <xf numFmtId="0" fontId="54" fillId="2" borderId="0" applyNumberFormat="0" applyBorder="0" applyAlignment="0" applyProtection="0"/>
    <xf numFmtId="0" fontId="54" fillId="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194" fontId="11" fillId="0" borderId="0" applyFont="0" applyFill="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2"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14"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71" fillId="14" borderId="0" applyNumberFormat="0" applyBorder="0" applyAlignment="0" applyProtection="0"/>
    <xf numFmtId="0" fontId="84" fillId="2" borderId="0" applyNumberFormat="0" applyBorder="0" applyAlignment="0" applyProtection="0"/>
    <xf numFmtId="0" fontId="71" fillId="14" borderId="0" applyNumberFormat="0" applyBorder="0" applyAlignment="0" applyProtection="0"/>
    <xf numFmtId="0" fontId="84" fillId="2" borderId="0" applyNumberFormat="0" applyBorder="0" applyAlignment="0" applyProtection="0"/>
    <xf numFmtId="0" fontId="71" fillId="14" borderId="0" applyNumberFormat="0" applyBorder="0" applyAlignment="0" applyProtection="0"/>
    <xf numFmtId="0" fontId="84" fillId="2" borderId="0" applyNumberFormat="0" applyBorder="0" applyAlignment="0" applyProtection="0"/>
    <xf numFmtId="0" fontId="54" fillId="2"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55" fillId="25"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54" fillId="2"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84" fillId="2"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78" fillId="0" borderId="9" applyNumberFormat="0" applyFill="0" applyAlignment="0" applyProtection="0"/>
    <xf numFmtId="0" fontId="54" fillId="14" borderId="0" applyNumberFormat="0" applyBorder="0" applyAlignment="0" applyProtection="0"/>
    <xf numFmtId="0" fontId="66" fillId="16" borderId="4" applyNumberFormat="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8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2" fillId="2" borderId="0" applyNumberFormat="0" applyBorder="0" applyAlignment="0" applyProtection="0"/>
    <xf numFmtId="0" fontId="54" fillId="2" borderId="0" applyNumberFormat="0" applyBorder="0" applyAlignment="0" applyProtection="0"/>
    <xf numFmtId="0" fontId="8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5" fillId="25" borderId="0" applyNumberFormat="0" applyBorder="0" applyAlignment="0" applyProtection="0"/>
    <xf numFmtId="0" fontId="62"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76" fillId="9" borderId="1" applyNumberFormat="0" applyAlignment="0" applyProtection="0"/>
    <xf numFmtId="0" fontId="54" fillId="2" borderId="0" applyNumberFormat="0" applyBorder="0" applyAlignment="0" applyProtection="0"/>
    <xf numFmtId="0" fontId="61" fillId="1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7" fillId="6" borderId="1" applyNumberFormat="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54"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54"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11" fillId="18" borderId="6" applyNumberFormat="0" applyFont="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54" fillId="2" borderId="0" applyNumberFormat="0" applyBorder="0" applyAlignment="0" applyProtection="0"/>
    <xf numFmtId="0" fontId="116" fillId="2" borderId="0" applyNumberFormat="0" applyBorder="0" applyAlignment="0" applyProtection="0"/>
    <xf numFmtId="0" fontId="116"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14" borderId="0" applyNumberFormat="0" applyBorder="0" applyAlignment="0" applyProtection="0"/>
    <xf numFmtId="0" fontId="54"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79" fillId="0" borderId="10" applyNumberFormat="0" applyFill="0" applyAlignment="0" applyProtection="0"/>
    <xf numFmtId="0" fontId="62"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84"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116"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55" fillId="21"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116"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54" fillId="14"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55" fillId="25" borderId="0" applyNumberFormat="0" applyBorder="0" applyAlignment="0" applyProtection="0"/>
    <xf numFmtId="0" fontId="71" fillId="14" borderId="0" applyNumberFormat="0" applyBorder="0" applyAlignment="0" applyProtection="0"/>
    <xf numFmtId="0" fontId="55" fillId="25"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3" fillId="25"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74" fillId="0" borderId="0" applyNumberFormat="0" applyFill="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55" fillId="12"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61" fillId="13" borderId="0" applyNumberFormat="0" applyBorder="0" applyAlignment="0" applyProtection="0"/>
    <xf numFmtId="0" fontId="71" fillId="14" borderId="0" applyNumberFormat="0" applyBorder="0" applyAlignment="0" applyProtection="0"/>
    <xf numFmtId="0" fontId="54" fillId="2" borderId="0" applyNumberFormat="0" applyBorder="0" applyAlignment="0" applyProtection="0"/>
    <xf numFmtId="0" fontId="75" fillId="9" borderId="8" applyNumberFormat="0" applyAlignment="0" applyProtection="0"/>
    <xf numFmtId="0" fontId="54" fillId="2" borderId="0" applyNumberFormat="0" applyBorder="0" applyAlignment="0" applyProtection="0"/>
    <xf numFmtId="0" fontId="54" fillId="14" borderId="0" applyNumberFormat="0" applyBorder="0" applyAlignment="0" applyProtection="0"/>
    <xf numFmtId="0" fontId="62"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1" fillId="13" borderId="0" applyNumberFormat="0" applyBorder="0" applyAlignment="0" applyProtection="0"/>
    <xf numFmtId="0" fontId="54" fillId="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84" fillId="2" borderId="0" applyNumberFormat="0" applyBorder="0" applyAlignment="0" applyProtection="0"/>
    <xf numFmtId="0" fontId="55" fillId="21"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1" fillId="1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17" fillId="0" borderId="0" applyNumberFormat="0" applyFill="0" applyBorder="0" applyAlignment="0" applyProtection="0"/>
    <xf numFmtId="0" fontId="54" fillId="14" borderId="0" applyNumberFormat="0" applyBorder="0" applyAlignment="0" applyProtection="0"/>
    <xf numFmtId="0" fontId="4" fillId="0" borderId="0" applyNumberFormat="0" applyFill="0" applyBorder="0" applyAlignment="0" applyProtection="0"/>
    <xf numFmtId="0" fontId="54" fillId="2" borderId="0" applyNumberFormat="0" applyBorder="0" applyAlignment="0" applyProtection="0"/>
    <xf numFmtId="0" fontId="54" fillId="14" borderId="0" applyNumberFormat="0" applyBorder="0" applyAlignment="0" applyProtection="0"/>
    <xf numFmtId="0" fontId="8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11" fillId="18" borderId="6" applyNumberFormat="0" applyFont="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1" fillId="1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11" fillId="18" borderId="6" applyNumberFormat="0" applyFont="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11" fillId="18" borderId="6" applyNumberFormat="0" applyFont="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4" fillId="0" borderId="0" applyNumberFormat="0" applyFill="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8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84" fillId="2" borderId="0" applyNumberFormat="0" applyBorder="0" applyAlignment="0" applyProtection="0"/>
    <xf numFmtId="0" fontId="54" fillId="2" borderId="0" applyNumberFormat="0" applyBorder="0" applyAlignment="0" applyProtection="0"/>
    <xf numFmtId="0" fontId="76" fillId="9" borderId="1" applyNumberFormat="0" applyAlignment="0" applyProtection="0"/>
    <xf numFmtId="0" fontId="54" fillId="2" borderId="0" applyNumberFormat="0" applyBorder="0" applyAlignment="0" applyProtection="0"/>
    <xf numFmtId="0" fontId="76" fillId="9" borderId="1" applyNumberFormat="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7" fillId="6" borderId="1" applyNumberFormat="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79" fillId="0" borderId="10" applyNumberFormat="0" applyFill="0" applyAlignment="0" applyProtection="0"/>
    <xf numFmtId="0" fontId="54" fillId="2" borderId="0" applyNumberFormat="0" applyBorder="0" applyAlignment="0" applyProtection="0"/>
    <xf numFmtId="0" fontId="54" fillId="2"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84" fillId="2" borderId="0" applyNumberFormat="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5" fillId="12" borderId="0" applyNumberFormat="0" applyBorder="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101"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9" fillId="0" borderId="10" applyNumberFormat="0" applyFill="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76" fillId="9" borderId="1" applyNumberFormat="0" applyAlignment="0" applyProtection="0"/>
    <xf numFmtId="0" fontId="66" fillId="16" borderId="4" applyNumberFormat="0" applyAlignment="0" applyProtection="0"/>
    <xf numFmtId="0" fontId="110" fillId="16" borderId="4" applyNumberFormat="0" applyAlignment="0" applyProtection="0"/>
    <xf numFmtId="0" fontId="66" fillId="16" borderId="4" applyNumberFormat="0" applyAlignment="0" applyProtection="0"/>
    <xf numFmtId="0" fontId="66" fillId="16" borderId="4" applyNumberFormat="0" applyAlignment="0" applyProtection="0"/>
    <xf numFmtId="0" fontId="11" fillId="18" borderId="6" applyNumberFormat="0" applyFont="0" applyAlignment="0" applyProtection="0"/>
    <xf numFmtId="0" fontId="66" fillId="16" borderId="4" applyNumberFormat="0" applyAlignment="0" applyProtection="0"/>
    <xf numFmtId="0" fontId="66" fillId="16" borderId="4" applyNumberFormat="0" applyAlignment="0" applyProtection="0"/>
    <xf numFmtId="0" fontId="66" fillId="16" borderId="4" applyNumberFormat="0" applyAlignment="0" applyProtection="0"/>
    <xf numFmtId="0" fontId="66" fillId="16" borderId="4" applyNumberFormat="0" applyAlignment="0" applyProtection="0"/>
    <xf numFmtId="0" fontId="66" fillId="16" borderId="4" applyNumberFormat="0" applyAlignment="0" applyProtection="0"/>
    <xf numFmtId="0" fontId="66" fillId="16" borderId="4" applyNumberFormat="0" applyAlignment="0" applyProtection="0"/>
    <xf numFmtId="0" fontId="4" fillId="0" borderId="0" applyNumberFormat="0" applyFill="0" applyBorder="0" applyAlignment="0" applyProtection="0"/>
    <xf numFmtId="0" fontId="66" fillId="16" borderId="4" applyNumberFormat="0" applyAlignment="0" applyProtection="0"/>
    <xf numFmtId="195" fontId="1" fillId="0" borderId="12">
      <alignment vertical="center"/>
      <protection locked="0"/>
    </xf>
    <xf numFmtId="0" fontId="66" fillId="16" borderId="4" applyNumberFormat="0" applyAlignment="0" applyProtection="0"/>
    <xf numFmtId="0" fontId="66" fillId="16" borderId="4" applyNumberFormat="0" applyAlignment="0" applyProtection="0"/>
    <xf numFmtId="0" fontId="66" fillId="16" borderId="4" applyNumberFormat="0" applyAlignment="0" applyProtection="0"/>
    <xf numFmtId="0" fontId="66" fillId="16" borderId="4" applyNumberFormat="0" applyAlignment="0" applyProtection="0"/>
    <xf numFmtId="0" fontId="66" fillId="16" borderId="4" applyNumberFormat="0" applyAlignment="0" applyProtection="0"/>
    <xf numFmtId="0" fontId="66" fillId="16" borderId="4" applyNumberFormat="0" applyAlignment="0" applyProtection="0"/>
    <xf numFmtId="0" fontId="66" fillId="16" borderId="4"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5" fillId="0" borderId="3" applyNumberFormat="0" applyFill="0" applyProtection="0">
      <alignment horizontal="left"/>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8" fillId="0" borderId="9" applyNumberFormat="0" applyFill="0" applyAlignment="0" applyProtection="0"/>
    <xf numFmtId="0" fontId="118" fillId="0" borderId="9" applyNumberFormat="0" applyFill="0" applyAlignment="0" applyProtection="0"/>
    <xf numFmtId="0" fontId="118" fillId="0" borderId="9" applyNumberFormat="0" applyFill="0" applyAlignment="0" applyProtection="0"/>
    <xf numFmtId="0" fontId="78" fillId="0" borderId="9" applyNumberFormat="0" applyFill="0" applyAlignment="0" applyProtection="0"/>
    <xf numFmtId="0" fontId="55" fillId="21" borderId="0" applyNumberFormat="0" applyBorder="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193" fontId="11" fillId="0" borderId="0" applyFont="0" applyFill="0" applyBorder="0" applyAlignment="0" applyProtection="0"/>
    <xf numFmtId="196" fontId="11" fillId="0" borderId="0" applyFont="0" applyFill="0" applyBorder="0" applyAlignment="0" applyProtection="0"/>
    <xf numFmtId="197" fontId="11" fillId="0" borderId="0" applyFont="0" applyFill="0" applyBorder="0" applyAlignment="0" applyProtection="0"/>
    <xf numFmtId="0" fontId="21" fillId="0" borderId="0">
      <alignment/>
      <protection/>
    </xf>
    <xf numFmtId="41"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7"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2" fillId="11" borderId="0" applyNumberFormat="0" applyBorder="0" applyAlignment="0" applyProtection="0"/>
    <xf numFmtId="43" fontId="11" fillId="0" borderId="0" applyFont="0" applyFill="0" applyBorder="0" applyAlignment="0" applyProtection="0"/>
    <xf numFmtId="0" fontId="8" fillId="3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73"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75" fillId="9" borderId="8" applyNumberFormat="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73" fillId="4" borderId="0" applyNumberFormat="0" applyBorder="0" applyAlignment="0" applyProtection="0"/>
    <xf numFmtId="0" fontId="55" fillId="22"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73"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7" fillId="6" borderId="1" applyNumberFormat="0" applyAlignment="0" applyProtection="0"/>
    <xf numFmtId="0" fontId="55" fillId="12" borderId="0" applyNumberFormat="0" applyBorder="0" applyAlignment="0" applyProtection="0"/>
    <xf numFmtId="0" fontId="55" fillId="1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3"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19" fillId="0" borderId="0">
      <alignment/>
      <protection/>
    </xf>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64" fillId="0" borderId="13" applyNumberFormat="0" applyFill="0" applyProtection="0">
      <alignment horizontal="left"/>
    </xf>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75" fillId="9" borderId="8" applyNumberFormat="0" applyAlignment="0" applyProtection="0"/>
    <xf numFmtId="0" fontId="75" fillId="9" borderId="8" applyNumberFormat="0" applyAlignment="0" applyProtection="0"/>
    <xf numFmtId="0" fontId="75" fillId="9" borderId="8" applyNumberFormat="0" applyAlignment="0" applyProtection="0"/>
    <xf numFmtId="0" fontId="114" fillId="9" borderId="8" applyNumberFormat="0" applyAlignment="0" applyProtection="0"/>
    <xf numFmtId="0" fontId="75" fillId="9" borderId="8" applyNumberFormat="0" applyAlignment="0" applyProtection="0"/>
    <xf numFmtId="0" fontId="75" fillId="9" borderId="8" applyNumberFormat="0" applyAlignment="0" applyProtection="0"/>
    <xf numFmtId="0" fontId="75" fillId="9" borderId="8" applyNumberFormat="0" applyAlignment="0" applyProtection="0"/>
    <xf numFmtId="0" fontId="75" fillId="9" borderId="8" applyNumberFormat="0" applyAlignment="0" applyProtection="0"/>
    <xf numFmtId="0" fontId="75" fillId="9" borderId="8" applyNumberFormat="0" applyAlignment="0" applyProtection="0"/>
    <xf numFmtId="0" fontId="75" fillId="9" borderId="8" applyNumberFormat="0" applyAlignment="0" applyProtection="0"/>
    <xf numFmtId="0" fontId="75" fillId="9" borderId="8" applyNumberFormat="0" applyAlignment="0" applyProtection="0"/>
    <xf numFmtId="0" fontId="75" fillId="9" borderId="8" applyNumberFormat="0" applyAlignment="0" applyProtection="0"/>
    <xf numFmtId="0" fontId="75" fillId="9" borderId="8" applyNumberFormat="0" applyAlignment="0" applyProtection="0"/>
    <xf numFmtId="0" fontId="75" fillId="9" borderId="8" applyNumberFormat="0" applyAlignment="0" applyProtection="0"/>
    <xf numFmtId="0" fontId="75" fillId="9" borderId="8"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115"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0" fontId="57" fillId="6" borderId="1" applyNumberFormat="0" applyAlignment="0" applyProtection="0"/>
    <xf numFmtId="1" fontId="64" fillId="0" borderId="3" applyFill="0" applyProtection="0">
      <alignment horizontal="center"/>
    </xf>
    <xf numFmtId="1" fontId="1" fillId="0" borderId="12">
      <alignment vertical="center"/>
      <protection locked="0"/>
    </xf>
    <xf numFmtId="1" fontId="1" fillId="0" borderId="12">
      <alignment vertical="center"/>
      <protection locked="0"/>
    </xf>
    <xf numFmtId="195" fontId="1" fillId="0" borderId="12">
      <alignment vertical="center"/>
      <protection locked="0"/>
    </xf>
    <xf numFmtId="195" fontId="1" fillId="0" borderId="12">
      <alignment vertical="center"/>
      <protection locked="0"/>
    </xf>
    <xf numFmtId="43" fontId="11" fillId="0" borderId="0" applyFont="0" applyFill="0" applyBorder="0" applyAlignment="0" applyProtection="0"/>
    <xf numFmtId="41" fontId="11" fillId="0" borderId="0" applyFont="0" applyFill="0" applyBorder="0" applyAlignment="0" applyProtection="0"/>
    <xf numFmtId="0" fontId="11" fillId="18" borderId="6" applyNumberFormat="0" applyFont="0" applyAlignment="0" applyProtection="0"/>
    <xf numFmtId="0" fontId="11" fillId="18" borderId="6" applyNumberFormat="0" applyFont="0" applyAlignment="0" applyProtection="0"/>
    <xf numFmtId="0" fontId="11" fillId="18" borderId="6" applyNumberFormat="0" applyFont="0" applyAlignment="0" applyProtection="0"/>
    <xf numFmtId="0" fontId="11" fillId="18" borderId="6" applyNumberFormat="0" applyFont="0" applyAlignment="0" applyProtection="0"/>
    <xf numFmtId="0" fontId="11" fillId="18" borderId="6" applyNumberFormat="0" applyFont="0" applyAlignment="0" applyProtection="0"/>
    <xf numFmtId="0" fontId="2" fillId="18" borderId="6" applyNumberFormat="0" applyFont="0" applyAlignment="0" applyProtection="0"/>
    <xf numFmtId="0" fontId="2" fillId="18" borderId="6" applyNumberFormat="0" applyFont="0" applyAlignment="0" applyProtection="0"/>
    <xf numFmtId="0" fontId="2" fillId="18" borderId="6" applyNumberFormat="0" applyFont="0" applyAlignment="0" applyProtection="0"/>
    <xf numFmtId="40" fontId="11" fillId="0" borderId="0" applyFont="0" applyFill="0" applyBorder="0" applyAlignment="0" applyProtection="0"/>
  </cellStyleXfs>
  <cellXfs count="702">
    <xf numFmtId="0" fontId="0" fillId="0" borderId="0" xfId="0" applyAlignment="1">
      <alignment/>
    </xf>
    <xf numFmtId="0" fontId="2" fillId="0" borderId="0" xfId="342" applyFont="1" applyAlignment="1">
      <alignment vertical="center" wrapText="1"/>
      <protection/>
    </xf>
    <xf numFmtId="0" fontId="3" fillId="0" borderId="0" xfId="342" applyFont="1" applyFill="1" applyAlignment="1">
      <alignment vertical="center" wrapText="1"/>
      <protection/>
    </xf>
    <xf numFmtId="0" fontId="1" fillId="0" borderId="0" xfId="342" applyFont="1" applyFill="1" applyAlignment="1">
      <alignment vertical="center" wrapText="1"/>
      <protection/>
    </xf>
    <xf numFmtId="0" fontId="1" fillId="0" borderId="0" xfId="342" applyFont="1" applyFill="1" applyAlignment="1">
      <alignment vertical="center" wrapText="1"/>
      <protection/>
    </xf>
    <xf numFmtId="0" fontId="2" fillId="0" borderId="0" xfId="342" applyFont="1" applyFill="1" applyAlignment="1">
      <alignment vertical="center" wrapText="1"/>
      <protection/>
    </xf>
    <xf numFmtId="0" fontId="2" fillId="0" borderId="0" xfId="342" applyFont="1" applyFill="1" applyAlignment="1">
      <alignment vertical="center" wrapText="1"/>
      <protection/>
    </xf>
    <xf numFmtId="0" fontId="4" fillId="0" borderId="0" xfId="342" applyFont="1" applyAlignment="1">
      <alignment vertical="center" wrapText="1"/>
      <protection/>
    </xf>
    <xf numFmtId="0" fontId="5" fillId="0" borderId="0" xfId="342" applyFont="1" applyAlignment="1">
      <alignment vertical="center" wrapText="1"/>
      <protection/>
    </xf>
    <xf numFmtId="0" fontId="6" fillId="0" borderId="0" xfId="342" applyFont="1" applyAlignment="1">
      <alignment horizontal="center" vertical="top" wrapText="1"/>
      <protection/>
    </xf>
    <xf numFmtId="0" fontId="7" fillId="0" borderId="0" xfId="342" applyFont="1" applyAlignment="1">
      <alignment horizontal="left" vertical="center" wrapText="1"/>
      <protection/>
    </xf>
    <xf numFmtId="31" fontId="2" fillId="0" borderId="0" xfId="342" applyNumberFormat="1" applyFont="1" applyAlignment="1">
      <alignment vertical="center" wrapText="1"/>
      <protection/>
    </xf>
    <xf numFmtId="0" fontId="8" fillId="0" borderId="12" xfId="342" applyFont="1" applyFill="1" applyBorder="1" applyAlignment="1">
      <alignment horizontal="center" vertical="center" wrapText="1"/>
      <protection/>
    </xf>
    <xf numFmtId="0" fontId="9" fillId="0" borderId="12" xfId="342" applyFont="1" applyFill="1" applyBorder="1" applyAlignment="1">
      <alignment horizontal="center" vertical="center" wrapText="1"/>
      <protection/>
    </xf>
    <xf numFmtId="0" fontId="7" fillId="0" borderId="12" xfId="342" applyFont="1" applyBorder="1" applyAlignment="1">
      <alignment horizontal="center" vertical="center" wrapText="1"/>
      <protection/>
    </xf>
    <xf numFmtId="198" fontId="8" fillId="0" borderId="12" xfId="342" applyNumberFormat="1" applyFont="1" applyBorder="1" applyAlignment="1">
      <alignment horizontal="right" wrapText="1"/>
      <protection/>
    </xf>
    <xf numFmtId="0" fontId="7" fillId="0" borderId="12" xfId="2542" applyFont="1" applyBorder="1" applyAlignment="1">
      <alignment vertical="center" wrapText="1"/>
      <protection/>
    </xf>
    <xf numFmtId="0" fontId="3" fillId="0" borderId="12" xfId="0" applyFont="1" applyFill="1" applyBorder="1" applyAlignment="1">
      <alignment vertical="center"/>
    </xf>
    <xf numFmtId="0" fontId="10" fillId="0" borderId="12" xfId="0" applyFont="1" applyFill="1" applyBorder="1" applyAlignment="1">
      <alignment horizontal="right"/>
    </xf>
    <xf numFmtId="0" fontId="8" fillId="0" borderId="12" xfId="2542" applyFont="1" applyFill="1" applyBorder="1" applyAlignment="1">
      <alignment vertical="center" wrapText="1"/>
      <protection/>
    </xf>
    <xf numFmtId="0" fontId="11" fillId="0" borderId="12" xfId="0" applyFont="1" applyFill="1" applyBorder="1" applyAlignment="1">
      <alignment vertical="center"/>
    </xf>
    <xf numFmtId="0" fontId="12" fillId="0" borderId="12" xfId="0" applyFont="1" applyFill="1" applyBorder="1" applyAlignment="1">
      <alignment horizontal="right"/>
    </xf>
    <xf numFmtId="0" fontId="11" fillId="0" borderId="12" xfId="0" applyFont="1" applyFill="1" applyBorder="1" applyAlignment="1">
      <alignment horizontal="center" vertical="center" wrapText="1"/>
    </xf>
    <xf numFmtId="0" fontId="13" fillId="0" borderId="12" xfId="2542" applyFont="1" applyFill="1" applyBorder="1" applyAlignment="1">
      <alignment vertical="center" wrapText="1"/>
      <protection/>
    </xf>
    <xf numFmtId="0" fontId="11" fillId="0" borderId="12" xfId="0" applyFont="1" applyFill="1" applyBorder="1" applyAlignment="1">
      <alignment vertical="center"/>
    </xf>
    <xf numFmtId="0" fontId="1" fillId="0" borderId="12" xfId="0" applyFont="1" applyFill="1" applyBorder="1" applyAlignment="1">
      <alignment vertical="center"/>
    </xf>
    <xf numFmtId="0" fontId="14" fillId="0" borderId="12" xfId="2542" applyFont="1" applyFill="1" applyBorder="1" applyAlignment="1">
      <alignment vertical="center" wrapText="1"/>
      <protection/>
    </xf>
    <xf numFmtId="0" fontId="1" fillId="0" borderId="0" xfId="342" applyFont="1" applyFill="1" applyAlignment="1">
      <alignment wrapText="1"/>
      <protection/>
    </xf>
    <xf numFmtId="0" fontId="13" fillId="0" borderId="12" xfId="0" applyFont="1" applyFill="1" applyBorder="1" applyAlignment="1">
      <alignment vertical="center"/>
    </xf>
    <xf numFmtId="3" fontId="10" fillId="0" borderId="12" xfId="0" applyNumberFormat="1" applyFont="1" applyFill="1" applyBorder="1" applyAlignment="1">
      <alignment horizontal="right"/>
    </xf>
    <xf numFmtId="0" fontId="13" fillId="0" borderId="12" xfId="2542" applyFont="1" applyFill="1" applyBorder="1" applyAlignment="1">
      <alignment horizontal="center" vertical="center" wrapText="1"/>
      <protection/>
    </xf>
    <xf numFmtId="3" fontId="12" fillId="0" borderId="12" xfId="0" applyNumberFormat="1" applyFont="1" applyFill="1" applyBorder="1" applyAlignment="1">
      <alignment horizontal="right"/>
    </xf>
    <xf numFmtId="0" fontId="7" fillId="0" borderId="12" xfId="2542" applyFont="1" applyFill="1" applyBorder="1" applyAlignment="1">
      <alignment horizontal="center" vertical="center" wrapText="1"/>
      <protection/>
    </xf>
    <xf numFmtId="0" fontId="8" fillId="0" borderId="12" xfId="2542" applyFont="1" applyFill="1" applyBorder="1" applyAlignment="1">
      <alignment horizontal="center" vertical="center" wrapText="1"/>
      <protection/>
    </xf>
    <xf numFmtId="0" fontId="7" fillId="0" borderId="12" xfId="2542" applyFont="1" applyFill="1" applyBorder="1" applyAlignment="1">
      <alignment vertical="center" wrapText="1"/>
      <protection/>
    </xf>
    <xf numFmtId="199" fontId="11" fillId="0" borderId="12" xfId="2525" applyNumberFormat="1" applyFont="1" applyFill="1" applyBorder="1" applyAlignment="1">
      <alignment horizontal="center" vertical="center" wrapText="1"/>
      <protection/>
    </xf>
    <xf numFmtId="0" fontId="15" fillId="0" borderId="0" xfId="342" applyFont="1" applyFill="1" applyAlignment="1">
      <alignment vertical="center" wrapText="1"/>
      <protection/>
    </xf>
    <xf numFmtId="0" fontId="4" fillId="0" borderId="0" xfId="342" applyFont="1" applyFill="1" applyAlignment="1">
      <alignment vertical="center" wrapText="1"/>
      <protection/>
    </xf>
    <xf numFmtId="0" fontId="4" fillId="0" borderId="0" xfId="342" applyFont="1" applyFill="1" applyAlignment="1">
      <alignment vertical="center" wrapText="1"/>
      <protection/>
    </xf>
    <xf numFmtId="0" fontId="2" fillId="0" borderId="0" xfId="342" applyFont="1" applyFill="1" applyAlignment="1">
      <alignment horizontal="center" vertical="center" wrapText="1"/>
      <protection/>
    </xf>
    <xf numFmtId="0" fontId="4" fillId="0" borderId="0" xfId="342" applyFont="1" applyFill="1" applyAlignment="1">
      <alignment horizontal="center" vertical="center" wrapText="1"/>
      <protection/>
    </xf>
    <xf numFmtId="0" fontId="2" fillId="0" borderId="0" xfId="1050">
      <alignment vertical="center"/>
      <protection/>
    </xf>
    <xf numFmtId="0" fontId="2" fillId="0" borderId="0" xfId="1050" applyAlignment="1">
      <alignment horizontal="center" vertical="center"/>
      <protection/>
    </xf>
    <xf numFmtId="0" fontId="16" fillId="0" borderId="0" xfId="1050" applyFont="1" applyAlignment="1">
      <alignment horizontal="center" vertical="center"/>
      <protection/>
    </xf>
    <xf numFmtId="0" fontId="17" fillId="0" borderId="0" xfId="1050" applyFont="1" applyBorder="1" applyAlignment="1">
      <alignment horizontal="center" vertical="center"/>
      <protection/>
    </xf>
    <xf numFmtId="0" fontId="2" fillId="0" borderId="18" xfId="1050" applyFont="1" applyBorder="1" applyAlignment="1">
      <alignment horizontal="center" vertical="center"/>
      <protection/>
    </xf>
    <xf numFmtId="0" fontId="2" fillId="0" borderId="18" xfId="1050" applyBorder="1" applyAlignment="1">
      <alignment horizontal="center" vertical="center"/>
      <protection/>
    </xf>
    <xf numFmtId="31" fontId="2" fillId="0" borderId="18" xfId="1050" applyNumberFormat="1" applyBorder="1" applyAlignment="1">
      <alignment horizontal="center" vertical="center"/>
      <protection/>
    </xf>
    <xf numFmtId="0" fontId="18" fillId="0" borderId="13" xfId="1050" applyFont="1" applyBorder="1" applyAlignment="1">
      <alignment horizontal="center" vertical="center"/>
      <protection/>
    </xf>
    <xf numFmtId="0" fontId="18" fillId="0" borderId="13" xfId="1050" applyFont="1" applyBorder="1" applyAlignment="1">
      <alignment horizontal="center" vertical="center" wrapText="1"/>
      <protection/>
    </xf>
    <xf numFmtId="0" fontId="18" fillId="0" borderId="12" xfId="1050" applyFont="1" applyBorder="1" applyAlignment="1">
      <alignment horizontal="center" vertical="center"/>
      <protection/>
    </xf>
    <xf numFmtId="198" fontId="18" fillId="0" borderId="12" xfId="1050" applyNumberFormat="1" applyFont="1" applyBorder="1" applyAlignment="1">
      <alignment horizontal="center" vertical="center"/>
      <protection/>
    </xf>
    <xf numFmtId="198" fontId="18" fillId="0" borderId="12" xfId="1050" applyNumberFormat="1" applyFont="1" applyFill="1" applyBorder="1" applyAlignment="1">
      <alignment horizontal="center" vertical="center"/>
      <protection/>
    </xf>
    <xf numFmtId="198" fontId="2" fillId="0" borderId="0" xfId="1050" applyNumberFormat="1" applyAlignment="1">
      <alignment horizontal="center" vertical="center"/>
      <protection/>
    </xf>
    <xf numFmtId="0" fontId="19" fillId="0" borderId="0" xfId="2580" applyFont="1" applyAlignment="1">
      <alignment wrapText="1"/>
      <protection/>
    </xf>
    <xf numFmtId="0" fontId="2" fillId="0" borderId="0" xfId="2583" applyAlignment="1">
      <alignment vertical="center"/>
      <protection/>
    </xf>
    <xf numFmtId="0" fontId="7" fillId="0" borderId="0" xfId="2583" applyFont="1" applyAlignment="1">
      <alignment vertical="center"/>
      <protection/>
    </xf>
    <xf numFmtId="0" fontId="20" fillId="0" borderId="0" xfId="547" applyFont="1">
      <alignment/>
      <protection/>
    </xf>
    <xf numFmtId="0" fontId="10" fillId="0" borderId="0" xfId="547" applyFont="1" applyFill="1">
      <alignment/>
      <protection/>
    </xf>
    <xf numFmtId="0" fontId="12" fillId="0" borderId="0" xfId="547" applyFont="1" applyFill="1">
      <alignment/>
      <protection/>
    </xf>
    <xf numFmtId="0" fontId="21" fillId="0" borderId="0" xfId="547" applyFont="1">
      <alignment/>
      <protection/>
    </xf>
    <xf numFmtId="0" fontId="22" fillId="0" borderId="0" xfId="2580" applyFont="1" applyAlignment="1">
      <alignment wrapText="1"/>
      <protection/>
    </xf>
    <xf numFmtId="0" fontId="21" fillId="0" borderId="0" xfId="1079" applyFont="1">
      <alignment vertical="center"/>
      <protection/>
    </xf>
    <xf numFmtId="0" fontId="2" fillId="0" borderId="0" xfId="2583" applyAlignment="1">
      <alignment/>
      <protection/>
    </xf>
    <xf numFmtId="0" fontId="2" fillId="0" borderId="0" xfId="2583" applyAlignment="1">
      <alignment horizontal="center"/>
      <protection/>
    </xf>
    <xf numFmtId="199" fontId="15" fillId="0" borderId="0" xfId="2583" applyNumberFormat="1" applyFont="1" applyAlignment="1">
      <alignment/>
      <protection/>
    </xf>
    <xf numFmtId="0" fontId="15" fillId="0" borderId="0" xfId="2583" applyFont="1" applyAlignment="1">
      <alignment/>
      <protection/>
    </xf>
    <xf numFmtId="0" fontId="13" fillId="0" borderId="0" xfId="1945" applyFont="1" applyAlignment="1">
      <alignment vertical="center" wrapText="1"/>
      <protection/>
    </xf>
    <xf numFmtId="198" fontId="23" fillId="0" borderId="0" xfId="1716" applyNumberFormat="1" applyFont="1" applyFill="1" applyBorder="1" applyAlignment="1">
      <alignment horizontal="center" vertical="center" wrapText="1"/>
    </xf>
    <xf numFmtId="0" fontId="11" fillId="0" borderId="0" xfId="2583" applyFont="1" applyAlignment="1">
      <alignment vertical="center"/>
      <protection/>
    </xf>
    <xf numFmtId="0" fontId="11" fillId="0" borderId="0" xfId="2583" applyFont="1" applyAlignment="1">
      <alignment horizontal="center" vertical="center"/>
      <protection/>
    </xf>
    <xf numFmtId="199" fontId="24" fillId="0" borderId="0" xfId="2583" applyNumberFormat="1" applyFont="1" applyAlignment="1">
      <alignment vertical="center"/>
      <protection/>
    </xf>
    <xf numFmtId="0" fontId="25"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2" xfId="2583" applyFont="1" applyBorder="1" applyAlignment="1">
      <alignment horizontal="center" vertical="center" wrapText="1"/>
      <protection/>
    </xf>
    <xf numFmtId="199" fontId="3" fillId="0" borderId="12" xfId="2583" applyNumberFormat="1" applyFont="1" applyBorder="1" applyAlignment="1">
      <alignment horizontal="center" vertical="center" wrapText="1"/>
      <protection/>
    </xf>
    <xf numFmtId="0" fontId="26" fillId="0" borderId="12" xfId="2583" applyFont="1" applyBorder="1" applyAlignment="1">
      <alignment vertical="center"/>
      <protection/>
    </xf>
    <xf numFmtId="0" fontId="26" fillId="0" borderId="12" xfId="2583" applyFont="1" applyBorder="1" applyAlignment="1">
      <alignment horizontal="right" vertical="center"/>
      <protection/>
    </xf>
    <xf numFmtId="199" fontId="26" fillId="0" borderId="12" xfId="2583" applyNumberFormat="1" applyFont="1" applyBorder="1" applyAlignment="1">
      <alignment horizontal="right" vertical="center"/>
      <protection/>
    </xf>
    <xf numFmtId="199" fontId="27" fillId="0" borderId="12" xfId="2583" applyNumberFormat="1" applyFont="1" applyBorder="1" applyAlignment="1">
      <alignment horizontal="right" vertical="center"/>
      <protection/>
    </xf>
    <xf numFmtId="0" fontId="26" fillId="0" borderId="12" xfId="2583" applyFont="1" applyBorder="1" applyAlignment="1">
      <alignment vertical="center" wrapText="1"/>
      <protection/>
    </xf>
    <xf numFmtId="0" fontId="26" fillId="0" borderId="12" xfId="2583" applyFont="1" applyBorder="1" applyAlignment="1">
      <alignment horizontal="left" vertical="center"/>
      <protection/>
    </xf>
    <xf numFmtId="198" fontId="26" fillId="0" borderId="12" xfId="2583" applyNumberFormat="1" applyFont="1" applyBorder="1" applyAlignment="1">
      <alignment horizontal="right" vertical="center"/>
      <protection/>
    </xf>
    <xf numFmtId="0" fontId="26" fillId="0" borderId="12" xfId="2583" applyFont="1" applyBorder="1" applyAlignment="1">
      <alignment/>
      <protection/>
    </xf>
    <xf numFmtId="0" fontId="26" fillId="0" borderId="12" xfId="2583" applyFont="1" applyBorder="1" applyAlignment="1">
      <alignment horizontal="center" vertical="center"/>
      <protection/>
    </xf>
    <xf numFmtId="0" fontId="27" fillId="0" borderId="12" xfId="2583" applyFont="1" applyBorder="1" applyAlignment="1">
      <alignment horizontal="right" vertical="center"/>
      <protection/>
    </xf>
    <xf numFmtId="0" fontId="26" fillId="0" borderId="0" xfId="2583" applyFont="1" applyFill="1" applyBorder="1" applyAlignment="1">
      <alignment horizontal="left" vertical="center"/>
      <protection/>
    </xf>
    <xf numFmtId="0" fontId="26" fillId="0" borderId="0" xfId="2583" applyFont="1" applyFill="1" applyBorder="1" applyAlignment="1">
      <alignment horizontal="center" vertical="center"/>
      <protection/>
    </xf>
    <xf numFmtId="199" fontId="15" fillId="0" borderId="0" xfId="2583" applyNumberFormat="1" applyFont="1" applyAlignment="1">
      <alignment vertical="center"/>
      <protection/>
    </xf>
    <xf numFmtId="0" fontId="11" fillId="0" borderId="0" xfId="0" applyFont="1" applyAlignment="1">
      <alignment/>
    </xf>
    <xf numFmtId="0" fontId="3" fillId="0" borderId="19" xfId="0" applyFont="1" applyBorder="1" applyAlignment="1">
      <alignment horizontal="center" vertical="center" wrapText="1"/>
    </xf>
    <xf numFmtId="0" fontId="3" fillId="0" borderId="0" xfId="0" applyFont="1" applyAlignment="1">
      <alignment horizontal="center" vertical="center" wrapText="1"/>
    </xf>
    <xf numFmtId="198" fontId="11" fillId="0" borderId="12" xfId="2583" applyNumberFormat="1" applyFont="1" applyBorder="1" applyAlignment="1">
      <alignment horizontal="right" vertical="center"/>
      <protection/>
    </xf>
    <xf numFmtId="0" fontId="15" fillId="0" borderId="0" xfId="2583" applyFont="1" applyAlignment="1">
      <alignment vertical="center"/>
      <protection/>
    </xf>
    <xf numFmtId="0" fontId="12" fillId="0" borderId="0" xfId="2329" applyFont="1">
      <alignment vertical="center"/>
      <protection/>
    </xf>
    <xf numFmtId="0" fontId="21" fillId="0" borderId="0" xfId="547" applyFont="1" applyAlignment="1">
      <alignment wrapText="1"/>
      <protection/>
    </xf>
    <xf numFmtId="198" fontId="21" fillId="0" borderId="0" xfId="547" applyNumberFormat="1" applyFont="1">
      <alignment/>
      <protection/>
    </xf>
    <xf numFmtId="198" fontId="21" fillId="0" borderId="0" xfId="547" applyNumberFormat="1" applyFont="1" applyFill="1">
      <alignment/>
      <protection/>
    </xf>
    <xf numFmtId="198" fontId="13" fillId="0" borderId="0" xfId="1945" applyNumberFormat="1" applyFont="1" applyAlignment="1">
      <alignment vertical="center" wrapText="1"/>
      <protection/>
    </xf>
    <xf numFmtId="198" fontId="19" fillId="0" borderId="0" xfId="3255" applyNumberFormat="1" applyFont="1" applyAlignment="1">
      <alignment horizontal="right" wrapText="1"/>
    </xf>
    <xf numFmtId="198" fontId="11" fillId="0" borderId="0" xfId="2329" applyNumberFormat="1" applyFont="1" applyAlignment="1">
      <alignment horizontal="left" wrapText="1"/>
      <protection/>
    </xf>
    <xf numFmtId="198" fontId="12" fillId="0" borderId="0" xfId="2329" applyNumberFormat="1" applyFont="1" applyBorder="1" applyAlignment="1">
      <alignment horizontal="center"/>
      <protection/>
    </xf>
    <xf numFmtId="198" fontId="11" fillId="0" borderId="0" xfId="0" applyNumberFormat="1" applyFont="1" applyAlignment="1">
      <alignment/>
    </xf>
    <xf numFmtId="198" fontId="12" fillId="0" borderId="0" xfId="2329" applyNumberFormat="1" applyFont="1" applyAlignment="1">
      <alignment horizontal="center"/>
      <protection/>
    </xf>
    <xf numFmtId="198" fontId="28" fillId="0" borderId="12" xfId="547" applyNumberFormat="1" applyFont="1" applyBorder="1" applyAlignment="1">
      <alignment horizontal="center" vertical="center" wrapText="1"/>
      <protection/>
    </xf>
    <xf numFmtId="198" fontId="13" fillId="0" borderId="12" xfId="0" applyNumberFormat="1" applyFont="1" applyBorder="1" applyAlignment="1">
      <alignment horizontal="center" vertical="center"/>
    </xf>
    <xf numFmtId="198" fontId="0" fillId="0" borderId="12" xfId="0" applyNumberFormat="1" applyBorder="1" applyAlignment="1">
      <alignment horizontal="center" vertical="center"/>
    </xf>
    <xf numFmtId="198" fontId="28" fillId="0" borderId="12" xfId="0" applyNumberFormat="1" applyFont="1" applyBorder="1" applyAlignment="1">
      <alignment horizontal="center" vertical="center"/>
    </xf>
    <xf numFmtId="198" fontId="28" fillId="33" borderId="12" xfId="547" applyNumberFormat="1" applyFont="1" applyFill="1" applyBorder="1" applyAlignment="1">
      <alignment horizontal="center" vertical="center" wrapText="1"/>
      <protection/>
    </xf>
    <xf numFmtId="198" fontId="10" fillId="0" borderId="12" xfId="547" applyNumberFormat="1" applyFont="1" applyFill="1" applyBorder="1" applyAlignment="1">
      <alignment wrapText="1"/>
      <protection/>
    </xf>
    <xf numFmtId="198" fontId="10" fillId="0" borderId="12" xfId="3256" applyNumberFormat="1" applyFont="1" applyFill="1" applyBorder="1" applyAlignment="1">
      <alignment horizontal="right" vertical="center" wrapText="1"/>
    </xf>
    <xf numFmtId="198" fontId="29" fillId="0" borderId="12" xfId="3256" applyNumberFormat="1" applyFont="1" applyFill="1" applyBorder="1" applyAlignment="1">
      <alignment horizontal="right" vertical="center" wrapText="1"/>
    </xf>
    <xf numFmtId="198" fontId="18" fillId="0" borderId="20" xfId="2338" applyNumberFormat="1" applyFont="1" applyFill="1" applyBorder="1" applyAlignment="1" applyProtection="1">
      <alignment horizontal="left" vertical="center" wrapText="1"/>
      <protection/>
    </xf>
    <xf numFmtId="198" fontId="30" fillId="0" borderId="21" xfId="2338" applyNumberFormat="1" applyFont="1" applyFill="1" applyBorder="1" applyAlignment="1" applyProtection="1">
      <alignment horizontal="left" vertical="center" wrapText="1"/>
      <protection/>
    </xf>
    <xf numFmtId="198" fontId="12" fillId="0" borderId="12" xfId="3256" applyNumberFormat="1" applyFont="1" applyFill="1" applyBorder="1" applyAlignment="1">
      <alignment horizontal="right" vertical="center" wrapText="1"/>
    </xf>
    <xf numFmtId="198" fontId="11" fillId="34" borderId="12" xfId="0" applyNumberFormat="1" applyFont="1" applyFill="1" applyBorder="1" applyAlignment="1" applyProtection="1">
      <alignment horizontal="right" vertical="center"/>
      <protection/>
    </xf>
    <xf numFmtId="198" fontId="11" fillId="34" borderId="21" xfId="0" applyNumberFormat="1" applyFont="1" applyFill="1" applyBorder="1" applyAlignment="1" applyProtection="1">
      <alignment horizontal="right" vertical="center"/>
      <protection/>
    </xf>
    <xf numFmtId="198" fontId="30" fillId="0" borderId="21" xfId="2338" applyNumberFormat="1" applyFont="1" applyFill="1" applyBorder="1" applyAlignment="1" applyProtection="1">
      <alignment vertical="center" wrapText="1"/>
      <protection/>
    </xf>
    <xf numFmtId="198" fontId="30" fillId="0" borderId="21" xfId="2338" applyNumberFormat="1" applyFont="1" applyFill="1" applyBorder="1" applyAlignment="1" applyProtection="1">
      <alignment horizontal="center" vertical="center" wrapText="1"/>
      <protection/>
    </xf>
    <xf numFmtId="198" fontId="12" fillId="0" borderId="12" xfId="114" applyNumberFormat="1" applyFont="1" applyFill="1" applyBorder="1" applyAlignment="1">
      <alignment horizontal="right" vertical="center"/>
    </xf>
    <xf numFmtId="198" fontId="30" fillId="0" borderId="22" xfId="2338" applyNumberFormat="1" applyFont="1" applyFill="1" applyBorder="1" applyAlignment="1" applyProtection="1">
      <alignment vertical="center" wrapText="1"/>
      <protection/>
    </xf>
    <xf numFmtId="198" fontId="18" fillId="0" borderId="22" xfId="2338" applyNumberFormat="1" applyFont="1" applyFill="1" applyBorder="1" applyAlignment="1" applyProtection="1">
      <alignment horizontal="left" vertical="center" wrapText="1"/>
      <protection/>
    </xf>
    <xf numFmtId="198" fontId="10" fillId="0" borderId="12" xfId="114" applyNumberFormat="1" applyFont="1" applyBorder="1" applyAlignment="1">
      <alignment horizontal="right" vertical="center"/>
    </xf>
    <xf numFmtId="198" fontId="10" fillId="0" borderId="12" xfId="114" applyNumberFormat="1" applyFont="1" applyFill="1" applyBorder="1" applyAlignment="1">
      <alignment horizontal="right" vertical="center"/>
    </xf>
    <xf numFmtId="198" fontId="30" fillId="0" borderId="22" xfId="2338" applyNumberFormat="1" applyFont="1" applyFill="1" applyBorder="1" applyAlignment="1" applyProtection="1">
      <alignment horizontal="left" vertical="center" wrapText="1"/>
      <protection/>
    </xf>
    <xf numFmtId="198" fontId="12" fillId="0" borderId="12" xfId="114" applyNumberFormat="1" applyFont="1" applyBorder="1" applyAlignment="1">
      <alignment horizontal="right" vertical="center"/>
    </xf>
    <xf numFmtId="198" fontId="0" fillId="0" borderId="12" xfId="0" applyNumberFormat="1" applyFont="1" applyBorder="1" applyAlignment="1">
      <alignment wrapText="1"/>
    </xf>
    <xf numFmtId="198" fontId="11" fillId="0" borderId="12" xfId="0" applyNumberFormat="1" applyFont="1" applyBorder="1" applyAlignment="1">
      <alignment wrapText="1"/>
    </xf>
    <xf numFmtId="198" fontId="13" fillId="33" borderId="21" xfId="0" applyNumberFormat="1" applyFont="1" applyFill="1" applyBorder="1" applyAlignment="1" applyProtection="1">
      <alignment horizontal="right" vertical="center"/>
      <protection/>
    </xf>
    <xf numFmtId="198" fontId="18" fillId="0" borderId="12" xfId="2338" applyNumberFormat="1" applyFont="1" applyFill="1" applyBorder="1" applyAlignment="1" applyProtection="1">
      <alignment horizontal="left" vertical="center" wrapText="1"/>
      <protection/>
    </xf>
    <xf numFmtId="198" fontId="1" fillId="0" borderId="0" xfId="0" applyNumberFormat="1" applyFont="1" applyAlignment="1">
      <alignment horizontal="left" wrapText="1"/>
    </xf>
    <xf numFmtId="0" fontId="31" fillId="0" borderId="0" xfId="547" applyFont="1" applyAlignment="1">
      <alignment wrapText="1"/>
      <protection/>
    </xf>
    <xf numFmtId="0" fontId="26" fillId="0" borderId="0" xfId="547" applyFont="1" applyAlignment="1">
      <alignment wrapText="1"/>
      <protection/>
    </xf>
    <xf numFmtId="198" fontId="0" fillId="0" borderId="0" xfId="0" applyNumberFormat="1" applyAlignment="1">
      <alignment/>
    </xf>
    <xf numFmtId="198" fontId="19" fillId="0" borderId="0" xfId="3255" applyNumberFormat="1" applyFont="1" applyFill="1" applyAlignment="1">
      <alignment horizontal="right" wrapText="1"/>
    </xf>
    <xf numFmtId="198" fontId="12" fillId="0" borderId="0" xfId="2329" applyNumberFormat="1" applyFont="1" applyFill="1">
      <alignment vertical="center"/>
      <protection/>
    </xf>
    <xf numFmtId="198" fontId="0" fillId="0" borderId="12" xfId="0" applyNumberFormat="1" applyFont="1" applyBorder="1" applyAlignment="1">
      <alignment horizontal="center" vertical="center"/>
    </xf>
    <xf numFmtId="198" fontId="28" fillId="0" borderId="12" xfId="0" applyNumberFormat="1" applyFont="1" applyFill="1" applyBorder="1" applyAlignment="1">
      <alignment horizontal="center" vertical="center"/>
    </xf>
    <xf numFmtId="198" fontId="0" fillId="0" borderId="12" xfId="0" applyNumberFormat="1" applyFont="1" applyFill="1" applyBorder="1" applyAlignment="1">
      <alignment horizontal="center" vertical="center"/>
    </xf>
    <xf numFmtId="198" fontId="28" fillId="0" borderId="12" xfId="547" applyNumberFormat="1" applyFont="1" applyFill="1" applyBorder="1" applyAlignment="1">
      <alignment horizontal="center" vertical="center" wrapText="1"/>
      <protection/>
    </xf>
    <xf numFmtId="198" fontId="10" fillId="0" borderId="12" xfId="547" applyNumberFormat="1" applyFont="1" applyFill="1" applyBorder="1">
      <alignment/>
      <protection/>
    </xf>
    <xf numFmtId="198" fontId="10" fillId="0" borderId="12" xfId="547" applyNumberFormat="1" applyFont="1" applyFill="1" applyBorder="1" applyAlignment="1">
      <alignment horizontal="right" vertical="center"/>
      <protection/>
    </xf>
    <xf numFmtId="198" fontId="12" fillId="0" borderId="12" xfId="547" applyNumberFormat="1" applyFont="1" applyFill="1" applyBorder="1" applyAlignment="1">
      <alignment horizontal="right" vertical="center"/>
      <protection/>
    </xf>
    <xf numFmtId="198" fontId="11" fillId="0" borderId="21" xfId="0" applyNumberFormat="1" applyFont="1" applyFill="1" applyBorder="1" applyAlignment="1" applyProtection="1">
      <alignment horizontal="right" vertical="center"/>
      <protection/>
    </xf>
    <xf numFmtId="198" fontId="11" fillId="33" borderId="21" xfId="0" applyNumberFormat="1" applyFont="1" applyFill="1" applyBorder="1" applyAlignment="1" applyProtection="1">
      <alignment horizontal="right" vertical="center"/>
      <protection/>
    </xf>
    <xf numFmtId="198" fontId="32" fillId="0" borderId="12" xfId="3256" applyNumberFormat="1" applyFont="1" applyFill="1" applyBorder="1" applyAlignment="1">
      <alignment horizontal="right" vertical="center" wrapText="1"/>
    </xf>
    <xf numFmtId="198" fontId="11" fillId="0" borderId="0" xfId="0" applyNumberFormat="1" applyFont="1" applyFill="1" applyAlignment="1">
      <alignment horizontal="right" vertical="center"/>
    </xf>
    <xf numFmtId="198" fontId="11" fillId="0" borderId="22" xfId="0" applyNumberFormat="1" applyFont="1" applyFill="1" applyBorder="1" applyAlignment="1" applyProtection="1">
      <alignment horizontal="right" vertical="center"/>
      <protection/>
    </xf>
    <xf numFmtId="198" fontId="11" fillId="0" borderId="12" xfId="0" applyNumberFormat="1" applyFont="1" applyFill="1" applyBorder="1" applyAlignment="1">
      <alignment horizontal="right" vertical="center"/>
    </xf>
    <xf numFmtId="198" fontId="11" fillId="0" borderId="12" xfId="0" applyNumberFormat="1" applyFont="1" applyFill="1" applyBorder="1" applyAlignment="1" applyProtection="1">
      <alignment horizontal="right" vertical="center"/>
      <protection/>
    </xf>
    <xf numFmtId="198" fontId="11" fillId="0" borderId="20" xfId="0" applyNumberFormat="1" applyFont="1" applyFill="1" applyBorder="1" applyAlignment="1" applyProtection="1">
      <alignment horizontal="right" vertical="center"/>
      <protection/>
    </xf>
    <xf numFmtId="198" fontId="13" fillId="0" borderId="12" xfId="0" applyNumberFormat="1" applyFont="1" applyFill="1" applyBorder="1" applyAlignment="1" applyProtection="1">
      <alignment horizontal="right" vertical="center"/>
      <protection/>
    </xf>
    <xf numFmtId="198" fontId="13" fillId="33" borderId="12" xfId="0" applyNumberFormat="1" applyFont="1" applyFill="1" applyBorder="1" applyAlignment="1" applyProtection="1">
      <alignment horizontal="right" vertical="center"/>
      <protection/>
    </xf>
    <xf numFmtId="198" fontId="1" fillId="0" borderId="0" xfId="0" applyNumberFormat="1" applyFont="1" applyFill="1" applyAlignment="1">
      <alignment horizontal="left" wrapText="1"/>
    </xf>
    <xf numFmtId="198" fontId="0" fillId="0" borderId="0" xfId="0" applyNumberFormat="1" applyFill="1" applyAlignment="1">
      <alignment/>
    </xf>
    <xf numFmtId="198" fontId="19" fillId="0" borderId="0" xfId="2580" applyNumberFormat="1" applyFont="1" applyAlignment="1">
      <alignment wrapText="1"/>
      <protection/>
    </xf>
    <xf numFmtId="198" fontId="0" fillId="0" borderId="19" xfId="0" applyNumberFormat="1" applyBorder="1" applyAlignment="1">
      <alignment horizontal="center" vertical="center" wrapText="1"/>
    </xf>
    <xf numFmtId="198" fontId="0" fillId="0" borderId="13" xfId="0" applyNumberFormat="1" applyBorder="1" applyAlignment="1">
      <alignment horizontal="center" vertical="center" wrapText="1"/>
    </xf>
    <xf numFmtId="200" fontId="12" fillId="0" borderId="0" xfId="547" applyNumberFormat="1" applyFont="1" applyFill="1">
      <alignment/>
      <protection/>
    </xf>
    <xf numFmtId="200" fontId="10" fillId="0" borderId="0" xfId="547" applyNumberFormat="1" applyFont="1" applyFill="1">
      <alignment/>
      <protection/>
    </xf>
    <xf numFmtId="0" fontId="33" fillId="0" borderId="0" xfId="2580" applyFont="1" applyAlignment="1">
      <alignment wrapText="1"/>
      <protection/>
    </xf>
    <xf numFmtId="0" fontId="20" fillId="0" borderId="0" xfId="2580" applyFont="1" applyAlignment="1">
      <alignment wrapText="1"/>
      <protection/>
    </xf>
    <xf numFmtId="0" fontId="10" fillId="0" borderId="0" xfId="2580" applyFont="1" applyAlignment="1">
      <alignment wrapText="1"/>
      <protection/>
    </xf>
    <xf numFmtId="0" fontId="34" fillId="0" borderId="0" xfId="2580" applyFont="1" applyAlignment="1">
      <alignment wrapText="1"/>
      <protection/>
    </xf>
    <xf numFmtId="200" fontId="34" fillId="0" borderId="0" xfId="3255" applyNumberFormat="1" applyFont="1" applyAlignment="1">
      <alignment horizontal="right" wrapText="1"/>
    </xf>
    <xf numFmtId="199" fontId="34" fillId="0" borderId="0" xfId="3255" applyNumberFormat="1" applyFont="1" applyAlignment="1">
      <alignment horizontal="right" wrapText="1"/>
    </xf>
    <xf numFmtId="200" fontId="19" fillId="0" borderId="0" xfId="3255" applyNumberFormat="1" applyFont="1" applyAlignment="1">
      <alignment horizontal="right" wrapText="1"/>
    </xf>
    <xf numFmtId="199" fontId="19" fillId="0" borderId="0" xfId="3255" applyNumberFormat="1" applyFont="1" applyAlignment="1">
      <alignment horizontal="right" wrapText="1"/>
    </xf>
    <xf numFmtId="0" fontId="35" fillId="0" borderId="0" xfId="0" applyFont="1" applyAlignment="1">
      <alignment horizontal="center" vertical="center"/>
    </xf>
    <xf numFmtId="0" fontId="36" fillId="0" borderId="0" xfId="0" applyFont="1" applyAlignment="1">
      <alignment horizontal="center" vertical="center"/>
    </xf>
    <xf numFmtId="0" fontId="11" fillId="0" borderId="0" xfId="2329" applyFont="1" applyAlignment="1">
      <alignment/>
      <protection/>
    </xf>
    <xf numFmtId="0" fontId="11" fillId="0" borderId="0" xfId="2580" applyFont="1" applyAlignment="1">
      <alignment horizontal="right" wrapText="1"/>
      <protection/>
    </xf>
    <xf numFmtId="43" fontId="33" fillId="0" borderId="0" xfId="3255" applyNumberFormat="1" applyFont="1" applyAlignment="1">
      <alignment wrapText="1"/>
    </xf>
    <xf numFmtId="0" fontId="28" fillId="0" borderId="23" xfId="2580" applyFont="1" applyBorder="1" applyAlignment="1">
      <alignment horizontal="center" vertical="center" wrapText="1"/>
      <protection/>
    </xf>
    <xf numFmtId="200" fontId="20" fillId="0" borderId="12" xfId="3255" applyNumberFormat="1" applyFont="1" applyBorder="1" applyAlignment="1">
      <alignment horizontal="center" vertical="center" wrapText="1"/>
    </xf>
    <xf numFmtId="200" fontId="20" fillId="0" borderId="19" xfId="3255" applyNumberFormat="1" applyFont="1" applyBorder="1" applyAlignment="1">
      <alignment horizontal="center" vertical="center" wrapText="1"/>
    </xf>
    <xf numFmtId="200" fontId="28" fillId="0" borderId="19" xfId="3255" applyNumberFormat="1" applyFont="1" applyBorder="1" applyAlignment="1">
      <alignment horizontal="center" vertical="center" wrapText="1"/>
    </xf>
    <xf numFmtId="199" fontId="13" fillId="0" borderId="12" xfId="3255" applyNumberFormat="1" applyFont="1" applyBorder="1" applyAlignment="1">
      <alignment horizontal="center" vertical="center" wrapText="1"/>
    </xf>
    <xf numFmtId="0" fontId="28" fillId="0" borderId="12" xfId="2580" applyFont="1" applyBorder="1" applyAlignment="1">
      <alignment horizontal="center" vertical="center" wrapText="1"/>
      <protection/>
    </xf>
    <xf numFmtId="0" fontId="20" fillId="0" borderId="0" xfId="2580" applyFont="1" applyBorder="1" applyAlignment="1">
      <alignment wrapText="1"/>
      <protection/>
    </xf>
    <xf numFmtId="0" fontId="37" fillId="0" borderId="23" xfId="2580" applyFont="1" applyBorder="1" applyAlignment="1">
      <alignment vertical="distributed" wrapText="1"/>
      <protection/>
    </xf>
    <xf numFmtId="200" fontId="38" fillId="0" borderId="12" xfId="3255" applyNumberFormat="1" applyFont="1" applyBorder="1" applyAlignment="1">
      <alignment vertical="center" wrapText="1"/>
    </xf>
    <xf numFmtId="199" fontId="38" fillId="0" borderId="12" xfId="3255" applyNumberFormat="1" applyFont="1" applyBorder="1" applyAlignment="1">
      <alignment vertical="center" wrapText="1"/>
    </xf>
    <xf numFmtId="0" fontId="13" fillId="0" borderId="12" xfId="2580" applyFont="1" applyBorder="1" applyAlignment="1">
      <alignment horizontal="left" vertical="center" wrapText="1"/>
      <protection/>
    </xf>
    <xf numFmtId="0" fontId="22" fillId="0" borderId="0" xfId="2580" applyFont="1" applyBorder="1" applyAlignment="1">
      <alignment wrapText="1"/>
      <protection/>
    </xf>
    <xf numFmtId="198" fontId="19" fillId="0" borderId="12" xfId="0" applyNumberFormat="1" applyFont="1" applyFill="1" applyBorder="1" applyAlignment="1">
      <alignment vertical="center"/>
    </xf>
    <xf numFmtId="198" fontId="38" fillId="0" borderId="12" xfId="3255" applyNumberFormat="1" applyFont="1" applyBorder="1" applyAlignment="1">
      <alignment vertical="center" wrapText="1"/>
    </xf>
    <xf numFmtId="198" fontId="10" fillId="0" borderId="12" xfId="3255" applyNumberFormat="1" applyFont="1" applyBorder="1" applyAlignment="1">
      <alignment vertical="center" wrapText="1"/>
    </xf>
    <xf numFmtId="0" fontId="11" fillId="0" borderId="12" xfId="2580" applyFont="1" applyBorder="1" applyAlignment="1">
      <alignment horizontal="left" vertical="center" wrapText="1"/>
      <protection/>
    </xf>
    <xf numFmtId="198" fontId="39" fillId="0" borderId="12" xfId="1079" applyNumberFormat="1" applyFont="1" applyFill="1" applyBorder="1" applyAlignment="1" applyProtection="1">
      <alignment vertical="center" wrapText="1"/>
      <protection/>
    </xf>
    <xf numFmtId="0" fontId="10" fillId="0" borderId="0" xfId="2580" applyFont="1" applyAlignment="1">
      <alignment horizontal="center" vertical="center" wrapText="1"/>
      <protection/>
    </xf>
    <xf numFmtId="200" fontId="10" fillId="0" borderId="12" xfId="3255" applyNumberFormat="1" applyFont="1" applyBorder="1" applyAlignment="1">
      <alignment vertical="center" wrapText="1"/>
    </xf>
    <xf numFmtId="200" fontId="20" fillId="0" borderId="0" xfId="3255" applyNumberFormat="1" applyFont="1" applyAlignment="1">
      <alignment horizontal="right" wrapText="1"/>
    </xf>
    <xf numFmtId="199" fontId="20" fillId="0" borderId="0" xfId="3255" applyNumberFormat="1" applyFont="1" applyAlignment="1">
      <alignment horizontal="right" wrapText="1"/>
    </xf>
    <xf numFmtId="0" fontId="22" fillId="0" borderId="0" xfId="2580" applyFont="1" applyAlignment="1">
      <alignment horizontal="left" vertical="center" wrapText="1"/>
      <protection/>
    </xf>
    <xf numFmtId="200" fontId="22" fillId="0" borderId="0" xfId="3255" applyNumberFormat="1" applyFont="1" applyAlignment="1">
      <alignment horizontal="right" wrapText="1"/>
    </xf>
    <xf numFmtId="199" fontId="22" fillId="0" borderId="0" xfId="3255" applyNumberFormat="1" applyFont="1" applyAlignment="1">
      <alignment horizontal="right" wrapText="1"/>
    </xf>
    <xf numFmtId="0" fontId="26" fillId="0" borderId="0" xfId="2112" applyFont="1" applyFill="1">
      <alignment/>
      <protection/>
    </xf>
    <xf numFmtId="0" fontId="21" fillId="0" borderId="0" xfId="2112" applyFont="1" applyFill="1">
      <alignment/>
      <protection/>
    </xf>
    <xf numFmtId="0" fontId="26" fillId="0" borderId="0" xfId="1079" applyFont="1" applyFill="1" applyAlignment="1">
      <alignment vertical="center" wrapText="1"/>
      <protection/>
    </xf>
    <xf numFmtId="198" fontId="26" fillId="0" borderId="0" xfId="1079" applyNumberFormat="1" applyFont="1" applyFill="1">
      <alignment vertical="center"/>
      <protection/>
    </xf>
    <xf numFmtId="199" fontId="26" fillId="0" borderId="0" xfId="1079" applyNumberFormat="1" applyFont="1" applyFill="1">
      <alignment vertical="center"/>
      <protection/>
    </xf>
    <xf numFmtId="0" fontId="27" fillId="0" borderId="0" xfId="1079" applyFont="1" applyFill="1" applyAlignment="1">
      <alignment horizontal="left" vertical="center" wrapText="1"/>
      <protection/>
    </xf>
    <xf numFmtId="200" fontId="26" fillId="0" borderId="0" xfId="1079" applyNumberFormat="1" applyFont="1" applyFill="1">
      <alignment vertical="center"/>
      <protection/>
    </xf>
    <xf numFmtId="0" fontId="26" fillId="0" borderId="0" xfId="1079" applyFont="1" applyFill="1">
      <alignment vertical="center"/>
      <protection/>
    </xf>
    <xf numFmtId="0" fontId="13" fillId="0" borderId="0" xfId="2112" applyFont="1" applyFill="1" applyAlignment="1">
      <alignment wrapText="1"/>
      <protection/>
    </xf>
    <xf numFmtId="0" fontId="27" fillId="0" borderId="0" xfId="2112" applyFont="1" applyFill="1" applyAlignment="1">
      <alignment wrapText="1"/>
      <protection/>
    </xf>
    <xf numFmtId="198" fontId="26" fillId="0" borderId="0" xfId="2112" applyNumberFormat="1" applyFont="1" applyFill="1" applyAlignment="1">
      <alignment horizontal="right"/>
      <protection/>
    </xf>
    <xf numFmtId="199" fontId="26" fillId="0" borderId="0" xfId="2112" applyNumberFormat="1" applyFont="1" applyFill="1" applyAlignment="1">
      <alignment horizontal="right"/>
      <protection/>
    </xf>
    <xf numFmtId="0" fontId="40" fillId="0" borderId="0" xfId="2112" applyFont="1" applyFill="1" applyAlignment="1">
      <alignment horizontal="center"/>
      <protection/>
    </xf>
    <xf numFmtId="199" fontId="40" fillId="0" borderId="0" xfId="2112" applyNumberFormat="1" applyFont="1" applyFill="1" applyAlignment="1">
      <alignment horizontal="center"/>
      <protection/>
    </xf>
    <xf numFmtId="198" fontId="40" fillId="0" borderId="0" xfId="2112" applyNumberFormat="1" applyFont="1" applyFill="1" applyAlignment="1">
      <alignment horizontal="center"/>
      <protection/>
    </xf>
    <xf numFmtId="0" fontId="11" fillId="0" borderId="0" xfId="2329" applyFont="1" applyAlignment="1">
      <alignment wrapText="1"/>
      <protection/>
    </xf>
    <xf numFmtId="0" fontId="26" fillId="0" borderId="0" xfId="2329" applyFont="1" applyAlignment="1">
      <alignment wrapText="1"/>
      <protection/>
    </xf>
    <xf numFmtId="198" fontId="21" fillId="0" borderId="0" xfId="2112" applyNumberFormat="1" applyFont="1" applyFill="1" applyAlignment="1">
      <alignment horizontal="right"/>
      <protection/>
    </xf>
    <xf numFmtId="199" fontId="21" fillId="0" borderId="0" xfId="2112" applyNumberFormat="1" applyFont="1" applyFill="1" applyAlignment="1">
      <alignment horizontal="right"/>
      <protection/>
    </xf>
    <xf numFmtId="0" fontId="27" fillId="0" borderId="23" xfId="1079" applyFont="1" applyFill="1" applyBorder="1" applyAlignment="1">
      <alignment horizontal="center" vertical="center"/>
      <protection/>
    </xf>
    <xf numFmtId="0" fontId="27" fillId="0" borderId="15" xfId="1079" applyFont="1" applyFill="1" applyBorder="1" applyAlignment="1">
      <alignment horizontal="center" vertical="center"/>
      <protection/>
    </xf>
    <xf numFmtId="199" fontId="27" fillId="0" borderId="15" xfId="1079" applyNumberFormat="1" applyFont="1" applyFill="1" applyBorder="1" applyAlignment="1">
      <alignment horizontal="center" vertical="center"/>
      <protection/>
    </xf>
    <xf numFmtId="198" fontId="27" fillId="0" borderId="15" xfId="1079" applyNumberFormat="1" applyFont="1" applyFill="1" applyBorder="1" applyAlignment="1">
      <alignment horizontal="center" vertical="center"/>
      <protection/>
    </xf>
    <xf numFmtId="198" fontId="27" fillId="0" borderId="19" xfId="1079" applyNumberFormat="1" applyFont="1" applyFill="1" applyBorder="1" applyAlignment="1">
      <alignment horizontal="center" vertical="center" wrapText="1"/>
      <protection/>
    </xf>
    <xf numFmtId="0" fontId="41" fillId="0" borderId="24" xfId="0" applyFont="1" applyFill="1" applyBorder="1" applyAlignment="1">
      <alignment horizontal="center" vertical="center" wrapText="1"/>
    </xf>
    <xf numFmtId="0" fontId="41" fillId="0" borderId="24" xfId="0" applyFont="1" applyFill="1" applyBorder="1" applyAlignment="1">
      <alignment horizontal="center" vertical="center" wrapText="1"/>
    </xf>
    <xf numFmtId="199" fontId="41" fillId="0" borderId="24" xfId="0" applyNumberFormat="1" applyFont="1" applyFill="1" applyBorder="1" applyAlignment="1">
      <alignment horizontal="center" vertical="center" wrapText="1"/>
    </xf>
    <xf numFmtId="198" fontId="19" fillId="0" borderId="12" xfId="547" applyNumberFormat="1" applyFont="1" applyFill="1" applyBorder="1" applyAlignment="1">
      <alignment horizontal="center" vertical="center" wrapText="1"/>
      <protection/>
    </xf>
    <xf numFmtId="199" fontId="19" fillId="0" borderId="12" xfId="547" applyNumberFormat="1" applyFont="1" applyFill="1" applyBorder="1" applyAlignment="1">
      <alignment horizontal="center" vertical="center" wrapText="1"/>
      <protection/>
    </xf>
    <xf numFmtId="198" fontId="27" fillId="0" borderId="13" xfId="1079" applyNumberFormat="1" applyFont="1" applyFill="1" applyBorder="1" applyAlignment="1">
      <alignment horizontal="center" vertical="center" wrapText="1"/>
      <protection/>
    </xf>
    <xf numFmtId="0" fontId="41" fillId="0" borderId="25" xfId="0" applyFont="1" applyFill="1" applyBorder="1" applyAlignment="1">
      <alignment horizontal="center" vertical="center" wrapText="1"/>
    </xf>
    <xf numFmtId="0" fontId="41" fillId="0" borderId="25" xfId="0" applyFont="1" applyFill="1" applyBorder="1" applyAlignment="1">
      <alignment horizontal="center" vertical="center" wrapText="1"/>
    </xf>
    <xf numFmtId="199" fontId="41" fillId="0" borderId="25" xfId="0" applyNumberFormat="1" applyFont="1" applyFill="1" applyBorder="1" applyAlignment="1">
      <alignment horizontal="center" vertical="center" wrapText="1"/>
    </xf>
    <xf numFmtId="198" fontId="27" fillId="0" borderId="12" xfId="547" applyNumberFormat="1" applyFont="1" applyFill="1" applyBorder="1" applyAlignment="1">
      <alignment vertical="center" wrapText="1"/>
      <protection/>
    </xf>
    <xf numFmtId="199" fontId="27" fillId="0" borderId="12" xfId="547" applyNumberFormat="1" applyFont="1" applyFill="1" applyBorder="1" applyAlignment="1">
      <alignment vertical="center" wrapText="1"/>
      <protection/>
    </xf>
    <xf numFmtId="3" fontId="39" fillId="0" borderId="12" xfId="1079" applyNumberFormat="1" applyFont="1" applyFill="1" applyBorder="1" applyAlignment="1" applyProtection="1">
      <alignment vertical="center" wrapText="1"/>
      <protection/>
    </xf>
    <xf numFmtId="200" fontId="19" fillId="0" borderId="12" xfId="0" applyNumberFormat="1" applyFont="1" applyFill="1" applyBorder="1" applyAlignment="1">
      <alignment vertical="center"/>
    </xf>
    <xf numFmtId="198" fontId="39" fillId="0" borderId="12" xfId="1079" applyNumberFormat="1" applyFont="1" applyFill="1" applyBorder="1">
      <alignment vertical="center"/>
      <protection/>
    </xf>
    <xf numFmtId="199" fontId="39" fillId="0" borderId="12" xfId="1079" applyNumberFormat="1" applyFont="1" applyFill="1" applyBorder="1">
      <alignment vertical="center"/>
      <protection/>
    </xf>
    <xf numFmtId="3" fontId="39" fillId="0" borderId="12" xfId="1079" applyNumberFormat="1" applyFont="1" applyFill="1" applyBorder="1" applyAlignment="1" applyProtection="1">
      <alignment horizontal="center" vertical="center" wrapText="1"/>
      <protection/>
    </xf>
    <xf numFmtId="3" fontId="39" fillId="0" borderId="19" xfId="1079" applyNumberFormat="1" applyFont="1" applyFill="1" applyBorder="1" applyAlignment="1">
      <alignment horizontal="center" vertical="center"/>
      <protection/>
    </xf>
    <xf numFmtId="198" fontId="39" fillId="0" borderId="19" xfId="1079" applyNumberFormat="1" applyFont="1" applyFill="1" applyBorder="1" applyAlignment="1">
      <alignment horizontal="center" vertical="center"/>
      <protection/>
    </xf>
    <xf numFmtId="199" fontId="39" fillId="0" borderId="19" xfId="1079" applyNumberFormat="1" applyFont="1" applyFill="1" applyBorder="1" applyAlignment="1">
      <alignment horizontal="center" vertical="center"/>
      <protection/>
    </xf>
    <xf numFmtId="198" fontId="39" fillId="0" borderId="19" xfId="1079" applyNumberFormat="1" applyFont="1" applyFill="1" applyBorder="1" applyAlignment="1">
      <alignment horizontal="center" vertical="center"/>
      <protection/>
    </xf>
    <xf numFmtId="3" fontId="39" fillId="0" borderId="11" xfId="1079" applyNumberFormat="1" applyFont="1" applyFill="1" applyBorder="1" applyAlignment="1">
      <alignment horizontal="center" vertical="center"/>
      <protection/>
    </xf>
    <xf numFmtId="198" fontId="39" fillId="0" borderId="11" xfId="1079" applyNumberFormat="1" applyFont="1" applyFill="1" applyBorder="1" applyAlignment="1">
      <alignment horizontal="center" vertical="center"/>
      <protection/>
    </xf>
    <xf numFmtId="199" fontId="39" fillId="0" borderId="11" xfId="1079" applyNumberFormat="1" applyFont="1" applyFill="1" applyBorder="1" applyAlignment="1">
      <alignment horizontal="center" vertical="center"/>
      <protection/>
    </xf>
    <xf numFmtId="198" fontId="39" fillId="0" borderId="11" xfId="1079" applyNumberFormat="1" applyFont="1" applyFill="1" applyBorder="1" applyAlignment="1">
      <alignment horizontal="center" vertical="center"/>
      <protection/>
    </xf>
    <xf numFmtId="3" fontId="39" fillId="0" borderId="13" xfId="1079" applyNumberFormat="1" applyFont="1" applyFill="1" applyBorder="1" applyAlignment="1">
      <alignment horizontal="center" vertical="center"/>
      <protection/>
    </xf>
    <xf numFmtId="198" fontId="39" fillId="0" borderId="13" xfId="1079" applyNumberFormat="1" applyFont="1" applyFill="1" applyBorder="1" applyAlignment="1">
      <alignment horizontal="center" vertical="center"/>
      <protection/>
    </xf>
    <xf numFmtId="199" fontId="39" fillId="0" borderId="13" xfId="1079" applyNumberFormat="1" applyFont="1" applyFill="1" applyBorder="1" applyAlignment="1">
      <alignment horizontal="center" vertical="center"/>
      <protection/>
    </xf>
    <xf numFmtId="198" fontId="39" fillId="0" borderId="13" xfId="1079" applyNumberFormat="1" applyFont="1" applyFill="1" applyBorder="1" applyAlignment="1">
      <alignment horizontal="center" vertical="center"/>
      <protection/>
    </xf>
    <xf numFmtId="0" fontId="42" fillId="0" borderId="12" xfId="1079" applyNumberFormat="1" applyFont="1" applyFill="1" applyBorder="1" applyAlignment="1" applyProtection="1">
      <alignment vertical="center" wrapText="1"/>
      <protection/>
    </xf>
    <xf numFmtId="3" fontId="42" fillId="0" borderId="12" xfId="1079" applyNumberFormat="1" applyFont="1" applyFill="1" applyBorder="1" applyAlignment="1" applyProtection="1">
      <alignment vertical="center" wrapText="1"/>
      <protection/>
    </xf>
    <xf numFmtId="198" fontId="42" fillId="0" borderId="12" xfId="1079" applyNumberFormat="1" applyFont="1" applyFill="1" applyBorder="1">
      <alignment vertical="center"/>
      <protection/>
    </xf>
    <xf numFmtId="199" fontId="42" fillId="0" borderId="12" xfId="1079" applyNumberFormat="1" applyFont="1" applyFill="1" applyBorder="1">
      <alignment vertical="center"/>
      <protection/>
    </xf>
    <xf numFmtId="3" fontId="42" fillId="0" borderId="12" xfId="1079" applyNumberFormat="1" applyFont="1" applyFill="1" applyBorder="1">
      <alignment vertical="center"/>
      <protection/>
    </xf>
    <xf numFmtId="0" fontId="42" fillId="0" borderId="12" xfId="1079" applyFont="1" applyFill="1" applyBorder="1" applyAlignment="1">
      <alignment vertical="center" wrapText="1"/>
      <protection/>
    </xf>
    <xf numFmtId="3" fontId="42" fillId="0" borderId="12" xfId="1079" applyNumberFormat="1" applyFont="1" applyFill="1" applyBorder="1" applyAlignment="1">
      <alignment vertical="center" wrapText="1"/>
      <protection/>
    </xf>
    <xf numFmtId="198" fontId="21" fillId="0" borderId="12" xfId="0" applyNumberFormat="1" applyFont="1" applyFill="1" applyBorder="1" applyAlignment="1">
      <alignment vertical="center"/>
    </xf>
    <xf numFmtId="0" fontId="43" fillId="0" borderId="12" xfId="1079" applyNumberFormat="1" applyFont="1" applyFill="1" applyBorder="1" applyAlignment="1">
      <alignment vertical="center" wrapText="1"/>
      <protection/>
    </xf>
    <xf numFmtId="3" fontId="43" fillId="0" borderId="12" xfId="1079" applyNumberFormat="1" applyFont="1" applyFill="1" applyBorder="1" applyAlignment="1">
      <alignment vertical="center" wrapText="1"/>
      <protection/>
    </xf>
    <xf numFmtId="3" fontId="39" fillId="0" borderId="12" xfId="1079" applyNumberFormat="1" applyFont="1" applyFill="1" applyBorder="1" applyAlignment="1">
      <alignment vertical="center" wrapText="1"/>
      <protection/>
    </xf>
    <xf numFmtId="200" fontId="39" fillId="0" borderId="12" xfId="1079" applyNumberFormat="1" applyFont="1" applyFill="1" applyBorder="1">
      <alignment vertical="center"/>
      <protection/>
    </xf>
    <xf numFmtId="3" fontId="39" fillId="0" borderId="12" xfId="1079" applyNumberFormat="1" applyFont="1" applyFill="1" applyBorder="1">
      <alignment vertical="center"/>
      <protection/>
    </xf>
    <xf numFmtId="198" fontId="39" fillId="0" borderId="12" xfId="1079" applyNumberFormat="1" applyFont="1" applyFill="1" applyBorder="1" applyAlignment="1" applyProtection="1">
      <alignment horizontal="right" vertical="top" wrapText="1"/>
      <protection locked="0"/>
    </xf>
    <xf numFmtId="198" fontId="42" fillId="0" borderId="12" xfId="1079" applyNumberFormat="1" applyFont="1" applyFill="1" applyBorder="1" applyAlignment="1" applyProtection="1">
      <alignment horizontal="right" vertical="top" wrapText="1"/>
      <protection locked="0"/>
    </xf>
    <xf numFmtId="198" fontId="42" fillId="0" borderId="12" xfId="1079" applyNumberFormat="1" applyFont="1" applyFill="1" applyBorder="1" applyAlignment="1" applyProtection="1">
      <alignment horizontal="right" vertical="top" wrapText="1"/>
      <protection/>
    </xf>
    <xf numFmtId="200" fontId="21" fillId="0" borderId="12" xfId="0" applyNumberFormat="1" applyFont="1" applyFill="1" applyBorder="1" applyAlignment="1">
      <alignment vertical="center"/>
    </xf>
    <xf numFmtId="3" fontId="42" fillId="0" borderId="12" xfId="2112" applyNumberFormat="1" applyFont="1" applyFill="1" applyBorder="1" applyAlignment="1" applyProtection="1">
      <alignment vertical="center" wrapText="1"/>
      <protection/>
    </xf>
    <xf numFmtId="3" fontId="42" fillId="0" borderId="0" xfId="2112" applyNumberFormat="1" applyFont="1" applyFill="1" applyAlignment="1" applyProtection="1">
      <alignment vertical="center" wrapText="1"/>
      <protection/>
    </xf>
    <xf numFmtId="0" fontId="21" fillId="0" borderId="12" xfId="1079" applyFont="1" applyFill="1" applyBorder="1">
      <alignment vertical="center"/>
      <protection/>
    </xf>
    <xf numFmtId="200" fontId="42" fillId="0" borderId="12" xfId="0" applyNumberFormat="1" applyFont="1" applyFill="1" applyBorder="1" applyAlignment="1">
      <alignment vertical="center"/>
    </xf>
    <xf numFmtId="0" fontId="39" fillId="0" borderId="12" xfId="1079" applyFont="1" applyFill="1" applyBorder="1" applyAlignment="1">
      <alignment vertical="center" wrapText="1"/>
      <protection/>
    </xf>
    <xf numFmtId="198" fontId="39" fillId="0" borderId="12" xfId="1079" applyNumberFormat="1" applyFont="1" applyFill="1" applyBorder="1" applyAlignment="1">
      <alignment horizontal="right" vertical="top" wrapText="1"/>
      <protection/>
    </xf>
    <xf numFmtId="0" fontId="26" fillId="0" borderId="12" xfId="1079" applyFont="1" applyFill="1" applyBorder="1" applyAlignment="1">
      <alignment vertical="center" wrapText="1"/>
      <protection/>
    </xf>
    <xf numFmtId="198" fontId="26" fillId="0" borderId="12" xfId="1079" applyNumberFormat="1" applyFont="1" applyFill="1" applyBorder="1">
      <alignment vertical="center"/>
      <protection/>
    </xf>
    <xf numFmtId="0" fontId="39" fillId="0" borderId="12" xfId="1079" applyFont="1" applyFill="1" applyBorder="1" applyAlignment="1">
      <alignment horizontal="center" vertical="center" wrapText="1"/>
      <protection/>
    </xf>
    <xf numFmtId="198" fontId="27" fillId="0" borderId="12" xfId="1079" applyNumberFormat="1" applyFont="1" applyFill="1" applyBorder="1">
      <alignment vertical="center"/>
      <protection/>
    </xf>
    <xf numFmtId="198" fontId="39" fillId="0" borderId="12" xfId="1079" applyNumberFormat="1" applyFont="1" applyFill="1" applyBorder="1" applyAlignment="1">
      <alignment vertical="center" wrapText="1"/>
      <protection/>
    </xf>
    <xf numFmtId="198" fontId="19" fillId="0" borderId="12" xfId="0" applyNumberFormat="1" applyFont="1" applyFill="1" applyBorder="1" applyAlignment="1" applyProtection="1">
      <alignment horizontal="right" vertical="top" wrapText="1"/>
      <protection locked="0"/>
    </xf>
    <xf numFmtId="3" fontId="10" fillId="0" borderId="12" xfId="2329" applyNumberFormat="1" applyFont="1" applyFill="1" applyBorder="1">
      <alignment vertical="center"/>
      <protection/>
    </xf>
    <xf numFmtId="200" fontId="19" fillId="0" borderId="12" xfId="0" applyNumberFormat="1" applyFont="1" applyFill="1" applyBorder="1" applyAlignment="1" applyProtection="1">
      <alignment horizontal="right" vertical="top" wrapText="1"/>
      <protection locked="0"/>
    </xf>
    <xf numFmtId="198" fontId="27" fillId="0" borderId="12" xfId="1079" applyNumberFormat="1" applyFont="1" applyFill="1" applyBorder="1" applyAlignment="1">
      <alignment vertical="center"/>
      <protection/>
    </xf>
    <xf numFmtId="198" fontId="27" fillId="0" borderId="12" xfId="1079" applyNumberFormat="1" applyFont="1" applyFill="1" applyBorder="1" applyAlignment="1">
      <alignment horizontal="center" vertical="center"/>
      <protection/>
    </xf>
    <xf numFmtId="199" fontId="42" fillId="0" borderId="12" xfId="1079" applyNumberFormat="1" applyFont="1" applyFill="1" applyBorder="1" applyAlignment="1">
      <alignment vertical="center"/>
      <protection/>
    </xf>
    <xf numFmtId="199" fontId="42" fillId="0" borderId="12" xfId="1079" applyNumberFormat="1" applyFont="1" applyFill="1" applyBorder="1" applyAlignment="1">
      <alignment horizontal="center" vertical="center"/>
      <protection/>
    </xf>
    <xf numFmtId="198" fontId="27" fillId="0" borderId="0" xfId="2112" applyNumberFormat="1" applyFont="1" applyFill="1" applyAlignment="1">
      <alignment horizontal="left" wrapText="1"/>
      <protection/>
    </xf>
    <xf numFmtId="198" fontId="26" fillId="0" borderId="0" xfId="2112" applyNumberFormat="1" applyFont="1" applyFill="1" applyAlignment="1">
      <alignment horizontal="right" wrapText="1"/>
      <protection/>
    </xf>
    <xf numFmtId="200" fontId="26" fillId="0" borderId="0" xfId="2112" applyNumberFormat="1" applyFont="1" applyFill="1" applyAlignment="1">
      <alignment horizontal="right"/>
      <protection/>
    </xf>
    <xf numFmtId="198" fontId="26" fillId="0" borderId="0" xfId="2112" applyNumberFormat="1" applyFont="1" applyFill="1">
      <alignment/>
      <protection/>
    </xf>
    <xf numFmtId="0" fontId="27" fillId="0" borderId="0" xfId="2112" applyFont="1" applyFill="1" applyAlignment="1">
      <alignment horizontal="left" wrapText="1"/>
      <protection/>
    </xf>
    <xf numFmtId="0" fontId="40" fillId="0" borderId="0" xfId="2112" applyFont="1" applyFill="1" applyAlignment="1">
      <alignment horizontal="center" wrapText="1"/>
      <protection/>
    </xf>
    <xf numFmtId="198" fontId="21" fillId="0" borderId="0" xfId="2112" applyNumberFormat="1" applyFont="1" applyFill="1" applyAlignment="1">
      <alignment horizontal="right" wrapText="1"/>
      <protection/>
    </xf>
    <xf numFmtId="198" fontId="26" fillId="0" borderId="18" xfId="2329" applyNumberFormat="1" applyFont="1" applyFill="1" applyBorder="1" applyAlignment="1">
      <alignment horizontal="center"/>
      <protection/>
    </xf>
    <xf numFmtId="199" fontId="21" fillId="0" borderId="18" xfId="2329" applyNumberFormat="1" applyFont="1" applyFill="1" applyBorder="1" applyAlignment="1">
      <alignment horizontal="center"/>
      <protection/>
    </xf>
    <xf numFmtId="199" fontId="26" fillId="0" borderId="18" xfId="2329" applyNumberFormat="1" applyFont="1" applyFill="1" applyBorder="1" applyAlignment="1">
      <alignment horizontal="center"/>
      <protection/>
    </xf>
    <xf numFmtId="0" fontId="27" fillId="0" borderId="12" xfId="1079" applyFont="1" applyFill="1" applyBorder="1" applyAlignment="1">
      <alignment horizontal="center" vertical="center" wrapText="1"/>
      <protection/>
    </xf>
    <xf numFmtId="198" fontId="27" fillId="0" borderId="12" xfId="1079" applyNumberFormat="1" applyFont="1" applyFill="1" applyBorder="1" applyAlignment="1">
      <alignment horizontal="center" vertical="center" wrapText="1"/>
      <protection/>
    </xf>
    <xf numFmtId="198" fontId="27" fillId="0" borderId="19" xfId="1079" applyNumberFormat="1" applyFont="1" applyFill="1" applyBorder="1" applyAlignment="1">
      <alignment horizontal="left" vertical="center" wrapText="1"/>
      <protection/>
    </xf>
    <xf numFmtId="198" fontId="41" fillId="0" borderId="24" xfId="0" applyNumberFormat="1" applyFont="1" applyFill="1" applyBorder="1" applyAlignment="1">
      <alignment horizontal="center" vertical="center" wrapText="1"/>
    </xf>
    <xf numFmtId="198" fontId="27" fillId="0" borderId="13" xfId="1079" applyNumberFormat="1" applyFont="1" applyFill="1" applyBorder="1" applyAlignment="1">
      <alignment horizontal="left" vertical="center" wrapText="1"/>
      <protection/>
    </xf>
    <xf numFmtId="198" fontId="41" fillId="0" borderId="25" xfId="0" applyNumberFormat="1" applyFont="1" applyFill="1" applyBorder="1" applyAlignment="1">
      <alignment horizontal="center" vertical="center" wrapText="1"/>
    </xf>
    <xf numFmtId="0" fontId="27" fillId="0" borderId="13" xfId="1079" applyFont="1" applyFill="1" applyBorder="1" applyAlignment="1">
      <alignment horizontal="left" vertical="center" wrapText="1"/>
      <protection/>
    </xf>
    <xf numFmtId="198" fontId="27" fillId="0" borderId="13" xfId="547" applyNumberFormat="1" applyFont="1" applyFill="1" applyBorder="1" applyAlignment="1">
      <alignment horizontal="center" vertical="center" wrapText="1"/>
      <protection/>
    </xf>
    <xf numFmtId="199" fontId="27" fillId="0" borderId="13" xfId="547" applyNumberFormat="1" applyFont="1" applyFill="1" applyBorder="1" applyAlignment="1">
      <alignment horizontal="center" vertical="center" wrapText="1"/>
      <protection/>
    </xf>
    <xf numFmtId="3" fontId="27" fillId="0" borderId="12" xfId="547" applyNumberFormat="1" applyFont="1" applyFill="1" applyBorder="1" applyAlignment="1">
      <alignment vertical="center" wrapText="1"/>
      <protection/>
    </xf>
    <xf numFmtId="0" fontId="27" fillId="0" borderId="3" xfId="1079" applyFont="1" applyFill="1" applyBorder="1" applyAlignment="1">
      <alignment horizontal="left" vertical="center" wrapText="1"/>
      <protection/>
    </xf>
    <xf numFmtId="3" fontId="26" fillId="0" borderId="26" xfId="2186" applyNumberFormat="1" applyFont="1" applyFill="1" applyBorder="1" applyAlignment="1" applyProtection="1">
      <alignment horizontal="left" vertical="center" wrapText="1"/>
      <protection/>
    </xf>
    <xf numFmtId="3" fontId="42" fillId="0" borderId="12" xfId="0" applyNumberFormat="1" applyFont="1" applyFill="1" applyBorder="1" applyAlignment="1" applyProtection="1">
      <alignment vertical="center" wrapText="1"/>
      <protection/>
    </xf>
    <xf numFmtId="3" fontId="42" fillId="0" borderId="12" xfId="1079" applyNumberFormat="1" applyFont="1" applyFill="1" applyBorder="1" applyAlignment="1" applyProtection="1">
      <alignment horizontal="right" vertical="center" wrapText="1"/>
      <protection locked="0"/>
    </xf>
    <xf numFmtId="200" fontId="27" fillId="0" borderId="15" xfId="1079" applyNumberFormat="1" applyFont="1" applyFill="1" applyBorder="1" applyAlignment="1" applyProtection="1">
      <alignment horizontal="left" vertical="center" wrapText="1"/>
      <protection/>
    </xf>
    <xf numFmtId="198" fontId="39" fillId="0" borderId="12" xfId="1079" applyNumberFormat="1" applyFont="1" applyFill="1" applyBorder="1" applyAlignment="1" applyProtection="1">
      <alignment horizontal="right" vertical="center" wrapText="1"/>
      <protection locked="0"/>
    </xf>
    <xf numFmtId="0" fontId="27" fillId="0" borderId="15" xfId="0" applyNumberFormat="1" applyFont="1" applyFill="1" applyBorder="1" applyAlignment="1" applyProtection="1">
      <alignment horizontal="left" vertical="center" wrapText="1"/>
      <protection/>
    </xf>
    <xf numFmtId="198" fontId="39" fillId="0" borderId="12" xfId="0" applyNumberFormat="1" applyFont="1" applyFill="1" applyBorder="1" applyAlignment="1" applyProtection="1">
      <alignment vertical="center" wrapText="1"/>
      <protection/>
    </xf>
    <xf numFmtId="200" fontId="26" fillId="0" borderId="15" xfId="0" applyNumberFormat="1" applyFont="1" applyFill="1" applyBorder="1" applyAlignment="1" applyProtection="1">
      <alignment horizontal="left" vertical="center" wrapText="1"/>
      <protection/>
    </xf>
    <xf numFmtId="200" fontId="42" fillId="0" borderId="12" xfId="0" applyNumberFormat="1" applyFont="1" applyFill="1" applyBorder="1" applyAlignment="1" applyProtection="1">
      <alignment vertical="center" wrapText="1"/>
      <protection/>
    </xf>
    <xf numFmtId="200" fontId="26" fillId="0" borderId="12" xfId="1079" applyNumberFormat="1" applyFont="1" applyFill="1" applyBorder="1" applyAlignment="1" applyProtection="1">
      <alignment horizontal="left" vertical="center" wrapText="1"/>
      <protection/>
    </xf>
    <xf numFmtId="3" fontId="21" fillId="0" borderId="12" xfId="1079" applyNumberFormat="1" applyFont="1" applyFill="1" applyBorder="1" applyAlignment="1" applyProtection="1">
      <alignment vertical="center" wrapText="1"/>
      <protection/>
    </xf>
    <xf numFmtId="198" fontId="21" fillId="0" borderId="12" xfId="1079" applyNumberFormat="1" applyFont="1" applyFill="1" applyBorder="1">
      <alignment vertical="center"/>
      <protection/>
    </xf>
    <xf numFmtId="0" fontId="27" fillId="0" borderId="12" xfId="1079" applyNumberFormat="1" applyFont="1" applyFill="1" applyBorder="1" applyAlignment="1">
      <alignment horizontal="left" vertical="center" wrapText="1"/>
      <protection/>
    </xf>
    <xf numFmtId="0" fontId="27" fillId="0" borderId="12" xfId="1079" applyNumberFormat="1" applyFont="1" applyFill="1" applyBorder="1" applyAlignment="1">
      <alignment vertical="center" wrapText="1"/>
      <protection/>
    </xf>
    <xf numFmtId="200" fontId="19" fillId="0" borderId="12" xfId="1079" applyNumberFormat="1" applyFont="1" applyFill="1" applyBorder="1">
      <alignment vertical="center"/>
      <protection/>
    </xf>
    <xf numFmtId="3" fontId="39" fillId="0" borderId="12" xfId="1079" applyNumberFormat="1" applyFont="1" applyFill="1" applyBorder="1" applyAlignment="1" applyProtection="1">
      <alignment horizontal="right" vertical="center" wrapText="1"/>
      <protection locked="0"/>
    </xf>
    <xf numFmtId="200" fontId="27" fillId="0" borderId="12" xfId="1079" applyNumberFormat="1" applyFont="1" applyFill="1" applyBorder="1" applyAlignment="1">
      <alignment vertical="center" wrapText="1"/>
      <protection/>
    </xf>
    <xf numFmtId="200" fontId="39" fillId="0" borderId="12" xfId="0" applyNumberFormat="1" applyFont="1" applyFill="1" applyBorder="1" applyAlignment="1" applyProtection="1">
      <alignment vertical="center" wrapText="1"/>
      <protection/>
    </xf>
    <xf numFmtId="200" fontId="27" fillId="0" borderId="12" xfId="1079" applyNumberFormat="1" applyFont="1" applyFill="1" applyBorder="1" applyAlignment="1" applyProtection="1">
      <alignment horizontal="left" vertical="center" wrapText="1"/>
      <protection/>
    </xf>
    <xf numFmtId="200" fontId="39" fillId="0" borderId="12" xfId="1079" applyNumberFormat="1" applyFont="1" applyFill="1" applyBorder="1" applyAlignment="1" applyProtection="1">
      <alignment vertical="center" wrapText="1"/>
      <protection/>
    </xf>
    <xf numFmtId="200" fontId="39" fillId="0" borderId="12" xfId="1079" applyNumberFormat="1" applyFont="1" applyFill="1" applyBorder="1" applyAlignment="1" applyProtection="1">
      <alignment horizontal="right" vertical="center" wrapText="1"/>
      <protection locked="0"/>
    </xf>
    <xf numFmtId="0" fontId="26" fillId="0" borderId="12" xfId="1079" applyNumberFormat="1" applyFont="1" applyFill="1" applyBorder="1" applyAlignment="1" applyProtection="1">
      <alignment horizontal="left" vertical="center" wrapText="1"/>
      <protection/>
    </xf>
    <xf numFmtId="200" fontId="42" fillId="0" borderId="12" xfId="1079" applyNumberFormat="1" applyFont="1" applyFill="1" applyBorder="1" applyAlignment="1" applyProtection="1">
      <alignment vertical="center" wrapText="1"/>
      <protection/>
    </xf>
    <xf numFmtId="3" fontId="26" fillId="0" borderId="12" xfId="1079" applyNumberFormat="1" applyFont="1" applyFill="1" applyBorder="1" applyAlignment="1" applyProtection="1">
      <alignment horizontal="left" vertical="center" wrapText="1"/>
      <protection/>
    </xf>
    <xf numFmtId="3" fontId="26" fillId="0" borderId="12" xfId="1079" applyNumberFormat="1" applyFont="1" applyFill="1" applyBorder="1" applyAlignment="1">
      <alignment horizontal="left" wrapText="1"/>
      <protection/>
    </xf>
    <xf numFmtId="0" fontId="42" fillId="0" borderId="12" xfId="1079" applyNumberFormat="1" applyFont="1" applyFill="1" applyBorder="1" applyAlignment="1">
      <alignment wrapText="1"/>
      <protection/>
    </xf>
    <xf numFmtId="200" fontId="42" fillId="0" borderId="12" xfId="1079" applyNumberFormat="1" applyFont="1" applyFill="1" applyBorder="1" applyAlignment="1">
      <alignment wrapText="1"/>
      <protection/>
    </xf>
    <xf numFmtId="200" fontId="27" fillId="0" borderId="26" xfId="1079" applyNumberFormat="1" applyFont="1" applyFill="1" applyBorder="1" applyAlignment="1" applyProtection="1">
      <alignment horizontal="left" vertical="center" wrapText="1"/>
      <protection/>
    </xf>
    <xf numFmtId="198" fontId="39" fillId="0" borderId="12" xfId="1079" applyNumberFormat="1" applyFont="1" applyFill="1" applyBorder="1" applyAlignment="1" applyProtection="1">
      <alignment horizontal="right" vertical="center" wrapText="1"/>
      <protection/>
    </xf>
    <xf numFmtId="200" fontId="27" fillId="0" borderId="26" xfId="1079" applyNumberFormat="1" applyFont="1" applyFill="1" applyBorder="1" applyAlignment="1">
      <alignment horizontal="left" vertical="center" wrapText="1"/>
      <protection/>
    </xf>
    <xf numFmtId="200" fontId="39" fillId="0" borderId="26" xfId="1079" applyNumberFormat="1" applyFont="1" applyFill="1" applyBorder="1" applyAlignment="1">
      <alignment vertical="center" wrapText="1"/>
      <protection/>
    </xf>
    <xf numFmtId="198" fontId="42" fillId="0" borderId="12" xfId="1079" applyNumberFormat="1" applyFont="1" applyFill="1" applyBorder="1" applyAlignment="1" applyProtection="1">
      <alignment horizontal="right" vertical="center" wrapText="1"/>
      <protection/>
    </xf>
    <xf numFmtId="198" fontId="39" fillId="0" borderId="12" xfId="1079" applyNumberFormat="1" applyFont="1" applyFill="1" applyBorder="1" applyAlignment="1">
      <alignment horizontal="right" vertical="center" wrapText="1"/>
      <protection/>
    </xf>
    <xf numFmtId="200" fontId="27" fillId="0" borderId="12" xfId="1079" applyNumberFormat="1" applyFont="1" applyFill="1" applyBorder="1" applyAlignment="1">
      <alignment horizontal="left" vertical="center" wrapText="1"/>
      <protection/>
    </xf>
    <xf numFmtId="200" fontId="39" fillId="0" borderId="12" xfId="1079" applyNumberFormat="1" applyFont="1" applyFill="1" applyBorder="1" applyAlignment="1">
      <alignment vertical="center" wrapText="1"/>
      <protection/>
    </xf>
    <xf numFmtId="200" fontId="39" fillId="0" borderId="12" xfId="1079" applyNumberFormat="1" applyFont="1" applyFill="1" applyBorder="1" applyAlignment="1">
      <alignment horizontal="distributed" vertical="center" wrapText="1"/>
      <protection/>
    </xf>
    <xf numFmtId="199" fontId="27" fillId="0" borderId="12" xfId="1079" applyNumberFormat="1" applyFont="1" applyFill="1" applyBorder="1">
      <alignment vertical="center"/>
      <protection/>
    </xf>
    <xf numFmtId="0" fontId="27" fillId="0" borderId="12" xfId="1079" applyFont="1" applyFill="1" applyBorder="1" applyAlignment="1">
      <alignment horizontal="left" vertical="center" wrapText="1"/>
      <protection/>
    </xf>
    <xf numFmtId="198" fontId="26" fillId="0" borderId="12" xfId="1079" applyNumberFormat="1" applyFont="1" applyFill="1" applyBorder="1" applyAlignment="1">
      <alignment vertical="center" wrapText="1"/>
      <protection/>
    </xf>
    <xf numFmtId="198" fontId="27" fillId="0" borderId="12" xfId="1079" applyNumberFormat="1" applyFont="1" applyFill="1" applyBorder="1" applyAlignment="1">
      <alignment vertical="center" wrapText="1"/>
      <protection/>
    </xf>
    <xf numFmtId="200" fontId="26" fillId="0" borderId="12" xfId="1079" applyNumberFormat="1" applyFont="1" applyFill="1" applyBorder="1" applyAlignment="1">
      <alignment vertical="center" wrapText="1"/>
      <protection/>
    </xf>
    <xf numFmtId="200" fontId="26" fillId="0" borderId="12" xfId="1079" applyNumberFormat="1" applyFont="1" applyFill="1" applyBorder="1">
      <alignment vertical="center"/>
      <protection/>
    </xf>
    <xf numFmtId="199" fontId="27" fillId="0" borderId="12" xfId="1079" applyNumberFormat="1" applyFont="1" applyFill="1" applyBorder="1" applyAlignment="1">
      <alignment vertical="center"/>
      <protection/>
    </xf>
    <xf numFmtId="200" fontId="27" fillId="0" borderId="12" xfId="1079" applyNumberFormat="1" applyFont="1" applyFill="1" applyBorder="1" applyAlignment="1">
      <alignment vertical="center" wrapText="1"/>
      <protection/>
    </xf>
    <xf numFmtId="200" fontId="27" fillId="0" borderId="12" xfId="1079" applyNumberFormat="1" applyFont="1" applyFill="1" applyBorder="1">
      <alignment vertical="center"/>
      <protection/>
    </xf>
    <xf numFmtId="199" fontId="26" fillId="0" borderId="0" xfId="2112" applyNumberFormat="1" applyFont="1" applyFill="1">
      <alignment/>
      <protection/>
    </xf>
    <xf numFmtId="199" fontId="21" fillId="0" borderId="0" xfId="2112" applyNumberFormat="1" applyFont="1" applyFill="1">
      <alignment/>
      <protection/>
    </xf>
    <xf numFmtId="199" fontId="27" fillId="0" borderId="12" xfId="1079" applyNumberFormat="1" applyFont="1" applyFill="1" applyBorder="1" applyAlignment="1">
      <alignment horizontal="center" vertical="center" wrapText="1"/>
      <protection/>
    </xf>
    <xf numFmtId="199" fontId="21" fillId="0" borderId="0" xfId="1079" applyNumberFormat="1" applyFont="1">
      <alignment vertical="center"/>
      <protection/>
    </xf>
    <xf numFmtId="0" fontId="19" fillId="0" borderId="0" xfId="1079" applyFont="1">
      <alignment vertical="center"/>
      <protection/>
    </xf>
    <xf numFmtId="198" fontId="19" fillId="0" borderId="0" xfId="1079" applyNumberFormat="1" applyFont="1">
      <alignment vertical="center"/>
      <protection/>
    </xf>
    <xf numFmtId="199" fontId="39" fillId="0" borderId="12" xfId="1079" applyNumberFormat="1" applyFont="1" applyFill="1" applyBorder="1" applyAlignment="1" applyProtection="1">
      <alignment horizontal="right" vertical="center" wrapText="1"/>
      <protection locked="0"/>
    </xf>
    <xf numFmtId="3" fontId="21" fillId="0" borderId="0" xfId="1079" applyNumberFormat="1" applyFont="1">
      <alignment vertical="center"/>
      <protection/>
    </xf>
    <xf numFmtId="3" fontId="26" fillId="0" borderId="0" xfId="1079" applyNumberFormat="1" applyFont="1">
      <alignment vertical="center"/>
      <protection/>
    </xf>
    <xf numFmtId="198" fontId="21" fillId="0" borderId="0" xfId="1079" applyNumberFormat="1" applyFont="1">
      <alignment vertical="center"/>
      <protection/>
    </xf>
    <xf numFmtId="200" fontId="19" fillId="0" borderId="0" xfId="1079" applyNumberFormat="1" applyFont="1">
      <alignment vertical="center"/>
      <protection/>
    </xf>
    <xf numFmtId="199" fontId="39" fillId="0" borderId="12" xfId="1079" applyNumberFormat="1" applyFont="1" applyFill="1" applyBorder="1" applyAlignment="1">
      <alignment horizontal="right" vertical="center" wrapText="1"/>
      <protection/>
    </xf>
    <xf numFmtId="199" fontId="26" fillId="0" borderId="12" xfId="1079" applyNumberFormat="1" applyFont="1" applyFill="1" applyBorder="1">
      <alignment vertical="center"/>
      <protection/>
    </xf>
    <xf numFmtId="201" fontId="27" fillId="0" borderId="12" xfId="1079" applyNumberFormat="1" applyFont="1" applyFill="1" applyBorder="1">
      <alignment vertical="center"/>
      <protection/>
    </xf>
    <xf numFmtId="0" fontId="22" fillId="0" borderId="0" xfId="2580" applyFont="1" applyFill="1" applyAlignment="1">
      <alignment wrapText="1"/>
      <protection/>
    </xf>
    <xf numFmtId="0" fontId="33" fillId="0" borderId="0" xfId="2580" applyFont="1" applyFill="1" applyAlignment="1">
      <alignment wrapText="1"/>
      <protection/>
    </xf>
    <xf numFmtId="0" fontId="10" fillId="0" borderId="0" xfId="2580" applyFont="1" applyFill="1" applyAlignment="1">
      <alignment wrapText="1"/>
      <protection/>
    </xf>
    <xf numFmtId="0" fontId="34" fillId="0" borderId="0" xfId="2580" applyFont="1" applyFill="1" applyAlignment="1">
      <alignment horizontal="left" wrapText="1"/>
      <protection/>
    </xf>
    <xf numFmtId="200" fontId="34" fillId="0" borderId="0" xfId="3255" applyNumberFormat="1" applyFont="1" applyFill="1" applyAlignment="1">
      <alignment horizontal="right" wrapText="1"/>
    </xf>
    <xf numFmtId="43" fontId="34" fillId="0" borderId="0" xfId="3255" applyNumberFormat="1" applyFont="1" applyFill="1" applyAlignment="1">
      <alignment horizontal="right" wrapText="1"/>
    </xf>
    <xf numFmtId="0" fontId="44" fillId="0" borderId="0" xfId="2580" applyFont="1" applyFill="1" applyAlignment="1">
      <alignment wrapText="1"/>
      <protection/>
    </xf>
    <xf numFmtId="0" fontId="34" fillId="0" borderId="0" xfId="2580" applyFont="1" applyFill="1" applyAlignment="1">
      <alignment wrapText="1"/>
      <protection/>
    </xf>
    <xf numFmtId="0" fontId="38" fillId="0" borderId="0" xfId="2580" applyFont="1" applyFill="1" applyAlignment="1">
      <alignment wrapText="1"/>
      <protection/>
    </xf>
    <xf numFmtId="0" fontId="13" fillId="0" borderId="0" xfId="1945" applyFont="1" applyFill="1" applyAlignment="1">
      <alignment horizontal="left" vertical="center" wrapText="1"/>
      <protection/>
    </xf>
    <xf numFmtId="0" fontId="35" fillId="0" borderId="0" xfId="2580" applyFont="1" applyFill="1" applyAlignment="1">
      <alignment horizontal="center" wrapText="1"/>
      <protection/>
    </xf>
    <xf numFmtId="0" fontId="11" fillId="0" borderId="0" xfId="2329" applyFont="1" applyFill="1" applyAlignment="1">
      <alignment horizontal="left"/>
      <protection/>
    </xf>
    <xf numFmtId="31" fontId="45" fillId="0" borderId="18" xfId="3255" applyNumberFormat="1" applyFont="1" applyFill="1" applyBorder="1" applyAlignment="1">
      <alignment horizontal="right" wrapText="1"/>
    </xf>
    <xf numFmtId="0" fontId="11" fillId="0" borderId="0" xfId="2580" applyFont="1" applyFill="1" applyAlignment="1">
      <alignment horizontal="right" wrapText="1"/>
      <protection/>
    </xf>
    <xf numFmtId="0" fontId="13" fillId="0" borderId="12" xfId="2580" applyFont="1" applyFill="1" applyBorder="1" applyAlignment="1">
      <alignment horizontal="center" vertical="center" wrapText="1"/>
      <protection/>
    </xf>
    <xf numFmtId="200" fontId="10" fillId="0" borderId="12" xfId="3255" applyNumberFormat="1" applyFont="1" applyFill="1" applyBorder="1" applyAlignment="1">
      <alignment horizontal="center" vertical="center" wrapText="1"/>
    </xf>
    <xf numFmtId="200" fontId="13" fillId="0" borderId="12" xfId="3255" applyNumberFormat="1" applyFont="1" applyFill="1" applyBorder="1" applyAlignment="1">
      <alignment horizontal="center" vertical="center" wrapText="1"/>
    </xf>
    <xf numFmtId="43" fontId="3" fillId="0" borderId="12" xfId="3255" applyNumberFormat="1" applyFont="1" applyFill="1" applyBorder="1" applyAlignment="1">
      <alignment horizontal="center" vertical="center" wrapText="1"/>
    </xf>
    <xf numFmtId="0" fontId="46" fillId="0" borderId="23" xfId="2580" applyFont="1" applyFill="1" applyBorder="1" applyAlignment="1">
      <alignment horizontal="left" vertical="distributed" wrapText="1"/>
      <protection/>
    </xf>
    <xf numFmtId="200" fontId="10" fillId="0" borderId="12" xfId="3255" applyNumberFormat="1" applyFont="1" applyFill="1" applyBorder="1" applyAlignment="1">
      <alignment horizontal="right" vertical="center" wrapText="1"/>
    </xf>
    <xf numFmtId="43" fontId="10" fillId="0" borderId="12" xfId="3255" applyNumberFormat="1" applyFont="1" applyFill="1" applyBorder="1" applyAlignment="1">
      <alignment horizontal="right" vertical="center" wrapText="1"/>
    </xf>
    <xf numFmtId="0" fontId="47" fillId="0" borderId="12" xfId="2580" applyFont="1" applyFill="1" applyBorder="1" applyAlignment="1">
      <alignment horizontal="center" vertical="center" wrapText="1"/>
      <protection/>
    </xf>
    <xf numFmtId="0" fontId="12" fillId="0" borderId="19" xfId="2580" applyFont="1" applyFill="1" applyBorder="1" applyAlignment="1">
      <alignment horizontal="left" vertical="center" wrapText="1"/>
      <protection/>
    </xf>
    <xf numFmtId="198" fontId="10" fillId="0" borderId="12" xfId="3255" applyNumberFormat="1" applyFont="1" applyFill="1" applyBorder="1" applyAlignment="1">
      <alignment horizontal="right" vertical="center" wrapText="1"/>
    </xf>
    <xf numFmtId="0" fontId="37" fillId="0" borderId="23" xfId="2580" applyFont="1" applyFill="1" applyBorder="1" applyAlignment="1">
      <alignment vertical="distributed" wrapText="1"/>
      <protection/>
    </xf>
    <xf numFmtId="43" fontId="10" fillId="0" borderId="12" xfId="3255" applyNumberFormat="1" applyFont="1" applyFill="1" applyBorder="1" applyAlignment="1">
      <alignment horizontal="center" vertical="center" wrapText="1"/>
    </xf>
    <xf numFmtId="0" fontId="12" fillId="0" borderId="19" xfId="2580" applyFont="1" applyFill="1" applyBorder="1" applyAlignment="1">
      <alignment horizontal="left" vertical="center" wrapText="1" shrinkToFit="1"/>
      <protection/>
    </xf>
    <xf numFmtId="0" fontId="10" fillId="0" borderId="12" xfId="2580" applyFont="1" applyFill="1" applyBorder="1" applyAlignment="1">
      <alignment horizontal="left" vertical="center" wrapText="1"/>
      <protection/>
    </xf>
    <xf numFmtId="202" fontId="10" fillId="0" borderId="19" xfId="3255" applyNumberFormat="1" applyFont="1" applyFill="1" applyBorder="1" applyAlignment="1">
      <alignment horizontal="center" vertical="center" wrapText="1"/>
    </xf>
    <xf numFmtId="198" fontId="10" fillId="0" borderId="19" xfId="3255" applyNumberFormat="1" applyFont="1" applyFill="1" applyBorder="1" applyAlignment="1">
      <alignment horizontal="center" vertical="center" wrapText="1"/>
    </xf>
    <xf numFmtId="0" fontId="10" fillId="0" borderId="19" xfId="2580" applyFont="1" applyFill="1" applyBorder="1" applyAlignment="1">
      <alignment horizontal="center" vertical="center" wrapText="1"/>
      <protection/>
    </xf>
    <xf numFmtId="0" fontId="12" fillId="0" borderId="12" xfId="2580" applyFont="1" applyFill="1" applyBorder="1" applyAlignment="1">
      <alignment horizontal="left" vertical="center" wrapText="1"/>
      <protection/>
    </xf>
    <xf numFmtId="200" fontId="48" fillId="0" borderId="12" xfId="3255" applyNumberFormat="1" applyFont="1" applyFill="1" applyBorder="1" applyAlignment="1">
      <alignment horizontal="right" vertical="center" wrapText="1"/>
    </xf>
    <xf numFmtId="0" fontId="11" fillId="33" borderId="12" xfId="2580" applyFont="1" applyFill="1" applyBorder="1" applyAlignment="1">
      <alignment horizontal="left" vertical="center" wrapText="1"/>
      <protection/>
    </xf>
    <xf numFmtId="3" fontId="10" fillId="0" borderId="19" xfId="3255" applyNumberFormat="1" applyFont="1" applyFill="1" applyBorder="1" applyAlignment="1">
      <alignment horizontal="center" vertical="center" wrapText="1"/>
    </xf>
    <xf numFmtId="0" fontId="12" fillId="33" borderId="12" xfId="2580" applyFont="1" applyFill="1" applyBorder="1" applyAlignment="1">
      <alignment horizontal="left" vertical="center" wrapText="1"/>
      <protection/>
    </xf>
    <xf numFmtId="0" fontId="11" fillId="0" borderId="12" xfId="2580" applyFont="1" applyFill="1" applyBorder="1" applyAlignment="1">
      <alignment horizontal="left" vertical="center" wrapText="1"/>
      <protection/>
    </xf>
    <xf numFmtId="202" fontId="10" fillId="0" borderId="12" xfId="3255" applyNumberFormat="1" applyFont="1" applyFill="1" applyBorder="1" applyAlignment="1">
      <alignment horizontal="center" vertical="center" wrapText="1"/>
    </xf>
    <xf numFmtId="3" fontId="10" fillId="0" borderId="12" xfId="3255" applyNumberFormat="1" applyFont="1" applyFill="1" applyBorder="1" applyAlignment="1">
      <alignment horizontal="center" vertical="center" wrapText="1"/>
    </xf>
    <xf numFmtId="0" fontId="10" fillId="0" borderId="13" xfId="2580" applyFont="1" applyFill="1" applyBorder="1" applyAlignment="1">
      <alignment horizontal="left" vertical="center" wrapText="1"/>
      <protection/>
    </xf>
    <xf numFmtId="200" fontId="48" fillId="0" borderId="13" xfId="3255" applyNumberFormat="1" applyFont="1" applyFill="1" applyBorder="1" applyAlignment="1">
      <alignment horizontal="right" vertical="center" wrapText="1"/>
    </xf>
    <xf numFmtId="43" fontId="10" fillId="0" borderId="13" xfId="3255" applyNumberFormat="1" applyFont="1" applyFill="1" applyBorder="1" applyAlignment="1">
      <alignment horizontal="right" vertical="center" wrapText="1"/>
    </xf>
    <xf numFmtId="0" fontId="10" fillId="0" borderId="0" xfId="2580" applyFont="1" applyFill="1" applyAlignment="1">
      <alignment horizontal="center" vertical="center" wrapText="1"/>
      <protection/>
    </xf>
    <xf numFmtId="0" fontId="10" fillId="0" borderId="19" xfId="2580" applyFont="1" applyFill="1" applyBorder="1" applyAlignment="1">
      <alignment horizontal="left" vertical="center" wrapText="1"/>
      <protection/>
    </xf>
    <xf numFmtId="0" fontId="12" fillId="0" borderId="19" xfId="2580" applyFont="1" applyFill="1" applyBorder="1" applyAlignment="1">
      <alignment horizontal="left" vertical="center" wrapText="1"/>
      <protection/>
    </xf>
    <xf numFmtId="0" fontId="10" fillId="0" borderId="13" xfId="2580" applyFont="1" applyFill="1" applyBorder="1" applyAlignment="1">
      <alignment horizontal="left" vertical="center" wrapText="1"/>
      <protection/>
    </xf>
    <xf numFmtId="0" fontId="12" fillId="0" borderId="13" xfId="2580" applyFont="1" applyFill="1" applyBorder="1" applyAlignment="1">
      <alignment horizontal="left" vertical="center" wrapText="1"/>
      <protection/>
    </xf>
    <xf numFmtId="3" fontId="12" fillId="0" borderId="12" xfId="3255" applyNumberFormat="1" applyFont="1" applyFill="1" applyBorder="1" applyAlignment="1">
      <alignment horizontal="center" vertical="center" wrapText="1"/>
    </xf>
    <xf numFmtId="200" fontId="30" fillId="0" borderId="12" xfId="3255" applyNumberFormat="1" applyFont="1" applyFill="1" applyBorder="1" applyAlignment="1">
      <alignment horizontal="right" vertical="center" wrapText="1"/>
    </xf>
    <xf numFmtId="3" fontId="32" fillId="0" borderId="12" xfId="3255" applyNumberFormat="1" applyFont="1" applyFill="1" applyBorder="1" applyAlignment="1">
      <alignment horizontal="center" vertical="center" wrapText="1"/>
    </xf>
    <xf numFmtId="0" fontId="12" fillId="0" borderId="12" xfId="2580" applyFont="1" applyFill="1" applyBorder="1" applyAlignment="1">
      <alignment horizontal="left" vertical="top" wrapText="1"/>
      <protection/>
    </xf>
    <xf numFmtId="198" fontId="12" fillId="0" borderId="12" xfId="3255" applyNumberFormat="1" applyFont="1" applyFill="1" applyBorder="1" applyAlignment="1">
      <alignment horizontal="center" vertical="center" wrapText="1"/>
    </xf>
    <xf numFmtId="0" fontId="13" fillId="0" borderId="12" xfId="2580" applyFont="1" applyFill="1" applyBorder="1" applyAlignment="1">
      <alignment horizontal="left" vertical="center" wrapText="1"/>
      <protection/>
    </xf>
    <xf numFmtId="3" fontId="10" fillId="0" borderId="12" xfId="3255" applyNumberFormat="1" applyFont="1" applyFill="1" applyBorder="1" applyAlignment="1">
      <alignment horizontal="right" vertical="center" wrapText="1"/>
    </xf>
    <xf numFmtId="202" fontId="10" fillId="0" borderId="12" xfId="3255" applyNumberFormat="1" applyFont="1" applyFill="1" applyBorder="1" applyAlignment="1">
      <alignment horizontal="right" vertical="center" wrapText="1"/>
    </xf>
    <xf numFmtId="0" fontId="10" fillId="0" borderId="12" xfId="2580" applyFont="1" applyFill="1" applyBorder="1" applyAlignment="1">
      <alignment horizontal="left" wrapText="1"/>
      <protection/>
    </xf>
    <xf numFmtId="202" fontId="20" fillId="0" borderId="12" xfId="3255" applyNumberFormat="1" applyFont="1" applyFill="1" applyBorder="1" applyAlignment="1">
      <alignment horizontal="right" wrapText="1"/>
    </xf>
    <xf numFmtId="3" fontId="20" fillId="0" borderId="12" xfId="3255" applyNumberFormat="1" applyFont="1" applyFill="1" applyBorder="1" applyAlignment="1">
      <alignment horizontal="right" wrapText="1"/>
    </xf>
    <xf numFmtId="200" fontId="20" fillId="0" borderId="12" xfId="3255" applyNumberFormat="1" applyFont="1" applyFill="1" applyBorder="1" applyAlignment="1">
      <alignment horizontal="right" wrapText="1"/>
    </xf>
    <xf numFmtId="43" fontId="20" fillId="0" borderId="12" xfId="3255" applyNumberFormat="1" applyFont="1" applyFill="1" applyBorder="1" applyAlignment="1">
      <alignment horizontal="right" wrapText="1"/>
    </xf>
    <xf numFmtId="0" fontId="33" fillId="0" borderId="12" xfId="2580" applyFont="1" applyFill="1" applyBorder="1" applyAlignment="1">
      <alignment horizontal="left" vertical="center" wrapText="1"/>
      <protection/>
    </xf>
    <xf numFmtId="0" fontId="20" fillId="0" borderId="0" xfId="2580" applyFont="1" applyFill="1" applyAlignment="1">
      <alignment horizontal="left" wrapText="1"/>
      <protection/>
    </xf>
    <xf numFmtId="200" fontId="20" fillId="0" borderId="0" xfId="3255" applyNumberFormat="1" applyFont="1" applyFill="1" applyAlignment="1">
      <alignment horizontal="right" wrapText="1"/>
    </xf>
    <xf numFmtId="43" fontId="20" fillId="0" borderId="0" xfId="3255" applyNumberFormat="1" applyFont="1" applyFill="1" applyAlignment="1">
      <alignment horizontal="right" wrapText="1"/>
    </xf>
    <xf numFmtId="0" fontId="33" fillId="0" borderId="0" xfId="2580" applyFont="1" applyFill="1" applyAlignment="1">
      <alignment horizontal="left" vertical="center" wrapText="1"/>
      <protection/>
    </xf>
    <xf numFmtId="0" fontId="22" fillId="0" borderId="0" xfId="2580" applyFont="1" applyFill="1" applyAlignment="1">
      <alignment horizontal="left" wrapText="1"/>
      <protection/>
    </xf>
    <xf numFmtId="200" fontId="22" fillId="0" borderId="0" xfId="3255" applyNumberFormat="1" applyFont="1" applyFill="1" applyAlignment="1">
      <alignment horizontal="right" wrapText="1"/>
    </xf>
    <xf numFmtId="43" fontId="22" fillId="0" borderId="0" xfId="3255" applyNumberFormat="1" applyFont="1" applyFill="1" applyAlignment="1">
      <alignment horizontal="right" wrapText="1"/>
    </xf>
    <xf numFmtId="0" fontId="31" fillId="0" borderId="0" xfId="2580" applyFont="1" applyFill="1" applyAlignment="1">
      <alignment wrapText="1"/>
      <protection/>
    </xf>
    <xf numFmtId="43" fontId="10" fillId="0" borderId="0" xfId="114" applyNumberFormat="1" applyFont="1" applyAlignment="1" applyProtection="1">
      <alignment/>
      <protection locked="0"/>
    </xf>
    <xf numFmtId="43" fontId="12" fillId="0" borderId="0" xfId="114" applyNumberFormat="1" applyFont="1" applyAlignment="1" applyProtection="1">
      <alignment/>
      <protection locked="0"/>
    </xf>
    <xf numFmtId="43" fontId="12" fillId="0" borderId="0" xfId="3257" applyNumberFormat="1" applyFont="1" applyFill="1" applyAlignment="1" applyProtection="1">
      <alignment/>
      <protection locked="0"/>
    </xf>
    <xf numFmtId="43" fontId="10" fillId="0" borderId="0" xfId="3257" applyNumberFormat="1" applyFont="1" applyFill="1" applyAlignment="1" applyProtection="1">
      <alignment/>
      <protection locked="0"/>
    </xf>
    <xf numFmtId="0" fontId="49" fillId="0" borderId="0" xfId="0" applyFont="1" applyAlignment="1">
      <alignment/>
    </xf>
    <xf numFmtId="43" fontId="21" fillId="0" borderId="0" xfId="3257" applyNumberFormat="1" applyFont="1" applyFill="1" applyAlignment="1" applyProtection="1">
      <alignment horizontal="left" wrapText="1"/>
      <protection locked="0"/>
    </xf>
    <xf numFmtId="43" fontId="12" fillId="0" borderId="0" xfId="3257" applyNumberFormat="1" applyFont="1" applyFill="1" applyAlignment="1" applyProtection="1">
      <alignment horizontal="left" wrapText="1"/>
      <protection locked="0"/>
    </xf>
    <xf numFmtId="200" fontId="12" fillId="0" borderId="0" xfId="3257" applyNumberFormat="1" applyFont="1" applyFill="1" applyAlignment="1" applyProtection="1">
      <alignment/>
      <protection locked="0"/>
    </xf>
    <xf numFmtId="199" fontId="12" fillId="0" borderId="0" xfId="3257" applyNumberFormat="1" applyFont="1" applyFill="1" applyAlignment="1" applyProtection="1">
      <alignment/>
      <protection locked="0"/>
    </xf>
    <xf numFmtId="43" fontId="12" fillId="0" borderId="0" xfId="3257" applyNumberFormat="1" applyFont="1" applyFill="1" applyAlignment="1" applyProtection="1">
      <alignment wrapText="1"/>
      <protection locked="0"/>
    </xf>
    <xf numFmtId="202" fontId="12" fillId="0" borderId="0" xfId="3257" applyNumberFormat="1" applyFont="1" applyFill="1" applyAlignment="1" applyProtection="1">
      <alignment/>
      <protection locked="0"/>
    </xf>
    <xf numFmtId="203" fontId="12" fillId="0" borderId="0" xfId="3257" applyNumberFormat="1" applyFont="1" applyFill="1" applyAlignment="1" applyProtection="1">
      <alignment/>
      <protection locked="0"/>
    </xf>
    <xf numFmtId="198" fontId="12" fillId="0" borderId="0" xfId="3257" applyNumberFormat="1" applyFont="1" applyFill="1" applyAlignment="1" applyProtection="1">
      <alignment/>
      <protection locked="0"/>
    </xf>
    <xf numFmtId="199" fontId="12" fillId="0" borderId="0" xfId="3257" applyNumberFormat="1" applyFont="1" applyFill="1" applyAlignment="1" applyProtection="1">
      <alignment wrapText="1"/>
      <protection locked="0"/>
    </xf>
    <xf numFmtId="200" fontId="12" fillId="0" borderId="0" xfId="3257" applyNumberFormat="1" applyFont="1" applyFill="1" applyAlignment="1" applyProtection="1">
      <alignment wrapText="1"/>
      <protection locked="0"/>
    </xf>
    <xf numFmtId="43" fontId="13" fillId="0" borderId="0" xfId="114" applyNumberFormat="1" applyFont="1" applyAlignment="1" applyProtection="1">
      <alignment horizontal="left" wrapText="1"/>
      <protection locked="0"/>
    </xf>
    <xf numFmtId="43" fontId="3" fillId="0" borderId="0" xfId="114" applyNumberFormat="1" applyFont="1" applyFill="1" applyAlignment="1" applyProtection="1">
      <alignment horizontal="left" wrapText="1"/>
      <protection locked="0"/>
    </xf>
    <xf numFmtId="202" fontId="10" fillId="0" borderId="0" xfId="114" applyNumberFormat="1" applyFont="1" applyFill="1" applyAlignment="1" applyProtection="1">
      <alignment/>
      <protection locked="0"/>
    </xf>
    <xf numFmtId="199" fontId="10" fillId="0" borderId="0" xfId="114" applyNumberFormat="1" applyFont="1" applyAlignment="1" applyProtection="1">
      <alignment/>
      <protection locked="0"/>
    </xf>
    <xf numFmtId="43" fontId="35" fillId="0" borderId="0" xfId="114" applyNumberFormat="1" applyFont="1" applyAlignment="1" applyProtection="1">
      <alignment horizontal="center" wrapText="1"/>
      <protection locked="0"/>
    </xf>
    <xf numFmtId="43" fontId="35" fillId="0" borderId="0" xfId="114" applyNumberFormat="1" applyFont="1" applyFill="1" applyAlignment="1" applyProtection="1">
      <alignment horizontal="center" wrapText="1"/>
      <protection locked="0"/>
    </xf>
    <xf numFmtId="43" fontId="35" fillId="0" borderId="0" xfId="114" applyNumberFormat="1" applyFont="1" applyFill="1" applyAlignment="1" applyProtection="1">
      <alignment horizontal="center" wrapText="1"/>
      <protection locked="0"/>
    </xf>
    <xf numFmtId="43" fontId="11" fillId="0" borderId="18" xfId="2578" applyNumberFormat="1" applyFont="1" applyBorder="1" applyAlignment="1" applyProtection="1">
      <alignment horizontal="left" vertical="distributed" wrapText="1"/>
      <protection locked="0"/>
    </xf>
    <xf numFmtId="43" fontId="11" fillId="0" borderId="18" xfId="2578" applyNumberFormat="1" applyFont="1" applyFill="1" applyBorder="1" applyAlignment="1" applyProtection="1">
      <alignment horizontal="left" vertical="distributed" wrapText="1"/>
      <protection locked="0"/>
    </xf>
    <xf numFmtId="43" fontId="12" fillId="0" borderId="18" xfId="2578" applyNumberFormat="1" applyFont="1" applyFill="1" applyBorder="1" applyAlignment="1" applyProtection="1">
      <alignment vertical="distributed"/>
      <protection locked="0"/>
    </xf>
    <xf numFmtId="199" fontId="12" fillId="0" borderId="18" xfId="2578" applyNumberFormat="1" applyFont="1" applyBorder="1" applyAlignment="1" applyProtection="1">
      <alignment vertical="distributed"/>
      <protection locked="0"/>
    </xf>
    <xf numFmtId="43" fontId="3" fillId="0" borderId="12" xfId="3257" applyNumberFormat="1" applyFont="1" applyFill="1" applyBorder="1" applyAlignment="1" applyProtection="1">
      <alignment horizontal="center" vertical="center" wrapText="1"/>
      <protection locked="0"/>
    </xf>
    <xf numFmtId="200" fontId="38" fillId="0" borderId="12" xfId="3257" applyNumberFormat="1" applyFont="1" applyFill="1" applyBorder="1" applyAlignment="1" applyProtection="1">
      <alignment horizontal="center" vertical="center" wrapText="1"/>
      <protection locked="0"/>
    </xf>
    <xf numFmtId="200" fontId="3" fillId="0" borderId="12" xfId="114" applyNumberFormat="1" applyFont="1" applyFill="1" applyBorder="1" applyAlignment="1" applyProtection="1">
      <alignment horizontal="center" vertical="center" wrapText="1"/>
      <protection locked="0"/>
    </xf>
    <xf numFmtId="199" fontId="3" fillId="0" borderId="12" xfId="114" applyNumberFormat="1" applyFont="1" applyBorder="1" applyAlignment="1" applyProtection="1">
      <alignment horizontal="center" vertical="center" wrapText="1"/>
      <protection locked="0"/>
    </xf>
    <xf numFmtId="198" fontId="3" fillId="0" borderId="19" xfId="547" applyNumberFormat="1" applyFont="1" applyFill="1" applyBorder="1" applyAlignment="1">
      <alignment horizontal="center" vertical="center" wrapText="1"/>
      <protection/>
    </xf>
    <xf numFmtId="203" fontId="3" fillId="0" borderId="19" xfId="547" applyNumberFormat="1" applyFont="1" applyFill="1" applyBorder="1" applyAlignment="1">
      <alignment horizontal="center" vertical="center" wrapText="1"/>
      <protection/>
    </xf>
    <xf numFmtId="199" fontId="3" fillId="0" borderId="19" xfId="547" applyNumberFormat="1" applyFont="1" applyFill="1" applyBorder="1" applyAlignment="1">
      <alignment horizontal="center" vertical="center" wrapText="1"/>
      <protection/>
    </xf>
    <xf numFmtId="200" fontId="3" fillId="0" borderId="12" xfId="114" applyNumberFormat="1" applyFont="1" applyFill="1" applyBorder="1" applyAlignment="1" applyProtection="1">
      <alignment horizontal="center" vertical="center" wrapText="1"/>
      <protection locked="0"/>
    </xf>
    <xf numFmtId="199" fontId="3" fillId="0" borderId="12" xfId="114" applyNumberFormat="1" applyFont="1" applyFill="1" applyBorder="1" applyAlignment="1" applyProtection="1">
      <alignment horizontal="center" vertical="center" wrapText="1"/>
      <protection locked="0"/>
    </xf>
    <xf numFmtId="198" fontId="3" fillId="0" borderId="13" xfId="547" applyNumberFormat="1" applyFont="1" applyFill="1" applyBorder="1" applyAlignment="1">
      <alignment horizontal="center" vertical="center" wrapText="1"/>
      <protection/>
    </xf>
    <xf numFmtId="203" fontId="3" fillId="0" borderId="13" xfId="547" applyNumberFormat="1" applyFont="1" applyFill="1" applyBorder="1" applyAlignment="1">
      <alignment horizontal="center" vertical="center" wrapText="1"/>
      <protection/>
    </xf>
    <xf numFmtId="199" fontId="3" fillId="0" borderId="13" xfId="547" applyNumberFormat="1" applyFont="1" applyFill="1" applyBorder="1" applyAlignment="1">
      <alignment horizontal="center" vertical="center" wrapText="1"/>
      <protection/>
    </xf>
    <xf numFmtId="0" fontId="50" fillId="0" borderId="12" xfId="547" applyFont="1" applyFill="1" applyBorder="1" applyAlignment="1">
      <alignment horizontal="left" vertical="center" wrapText="1"/>
      <protection/>
    </xf>
    <xf numFmtId="3" fontId="12" fillId="0" borderId="12" xfId="32" applyNumberFormat="1" applyFont="1" applyFill="1" applyBorder="1" applyAlignment="1">
      <alignment/>
    </xf>
    <xf numFmtId="3" fontId="12" fillId="0" borderId="12" xfId="114" applyNumberFormat="1" applyFont="1" applyFill="1" applyBorder="1" applyAlignment="1">
      <alignment/>
    </xf>
    <xf numFmtId="3" fontId="12" fillId="0" borderId="12" xfId="3256" applyNumberFormat="1" applyFont="1" applyFill="1" applyBorder="1" applyAlignment="1">
      <alignment horizontal="right" vertical="center" wrapText="1"/>
    </xf>
    <xf numFmtId="199" fontId="12" fillId="0" borderId="12" xfId="3256" applyNumberFormat="1" applyFont="1" applyFill="1" applyBorder="1" applyAlignment="1">
      <alignment horizontal="right" vertical="center" wrapText="1"/>
    </xf>
    <xf numFmtId="3" fontId="12" fillId="0" borderId="12" xfId="114" applyNumberFormat="1" applyFont="1" applyFill="1" applyBorder="1" applyAlignment="1">
      <alignment/>
    </xf>
    <xf numFmtId="199" fontId="12" fillId="0" borderId="12" xfId="114" applyNumberFormat="1" applyFont="1" applyBorder="1" applyAlignment="1">
      <alignment/>
    </xf>
    <xf numFmtId="198" fontId="12" fillId="0" borderId="12" xfId="114" applyNumberFormat="1" applyFont="1" applyFill="1" applyBorder="1" applyAlignment="1">
      <alignment/>
    </xf>
    <xf numFmtId="0" fontId="50" fillId="0" borderId="12" xfId="3257" applyNumberFormat="1" applyFont="1" applyFill="1" applyBorder="1" applyAlignment="1">
      <alignment horizontal="left" wrapText="1"/>
    </xf>
    <xf numFmtId="0" fontId="26" fillId="0" borderId="12" xfId="3257" applyNumberFormat="1" applyFont="1" applyFill="1" applyBorder="1" applyAlignment="1">
      <alignment horizontal="left" wrapText="1"/>
    </xf>
    <xf numFmtId="43" fontId="26" fillId="0" borderId="12" xfId="3257" applyNumberFormat="1" applyFont="1" applyFill="1" applyBorder="1" applyAlignment="1">
      <alignment horizontal="left" vertical="center" wrapText="1"/>
    </xf>
    <xf numFmtId="0" fontId="50" fillId="0" borderId="12" xfId="3257" applyNumberFormat="1" applyFont="1" applyFill="1" applyBorder="1" applyAlignment="1">
      <alignment horizontal="left" vertical="center" wrapText="1"/>
    </xf>
    <xf numFmtId="198" fontId="12" fillId="0" borderId="12" xfId="32" applyNumberFormat="1" applyFont="1" applyFill="1" applyBorder="1" applyAlignment="1">
      <alignment/>
    </xf>
    <xf numFmtId="0" fontId="26" fillId="0" borderId="12" xfId="3257" applyNumberFormat="1" applyFont="1" applyFill="1" applyBorder="1" applyAlignment="1">
      <alignment horizontal="left" vertical="center" wrapText="1"/>
    </xf>
    <xf numFmtId="200" fontId="12" fillId="0" borderId="12" xfId="114" applyNumberFormat="1" applyFont="1" applyFill="1" applyBorder="1" applyAlignment="1">
      <alignment/>
    </xf>
    <xf numFmtId="3" fontId="31" fillId="0" borderId="12" xfId="114" applyNumberFormat="1" applyFont="1" applyFill="1" applyBorder="1" applyAlignment="1">
      <alignment/>
    </xf>
    <xf numFmtId="0" fontId="51" fillId="0" borderId="12" xfId="547" applyNumberFormat="1" applyFont="1" applyFill="1" applyBorder="1" applyAlignment="1">
      <alignment horizontal="left" vertical="center" wrapText="1"/>
      <protection/>
    </xf>
    <xf numFmtId="200" fontId="31" fillId="0" borderId="12" xfId="3256" applyNumberFormat="1" applyFont="1" applyFill="1" applyBorder="1" applyAlignment="1">
      <alignment horizontal="right" vertical="center" wrapText="1"/>
    </xf>
    <xf numFmtId="0" fontId="26" fillId="0" borderId="12" xfId="1079" applyFont="1" applyFill="1" applyBorder="1" applyAlignment="1">
      <alignment horizontal="left" vertical="center" wrapText="1"/>
      <protection/>
    </xf>
    <xf numFmtId="200" fontId="31" fillId="0" borderId="12" xfId="3257" applyNumberFormat="1" applyFont="1" applyFill="1" applyBorder="1" applyAlignment="1" applyProtection="1">
      <alignment vertical="center" wrapText="1"/>
      <protection/>
    </xf>
    <xf numFmtId="200" fontId="31" fillId="0" borderId="12" xfId="1945" applyNumberFormat="1" applyFont="1" applyFill="1" applyBorder="1" applyAlignment="1" applyProtection="1">
      <alignment wrapText="1"/>
      <protection/>
    </xf>
    <xf numFmtId="200" fontId="31" fillId="0" borderId="12" xfId="114" applyNumberFormat="1" applyFont="1" applyFill="1" applyBorder="1" applyAlignment="1">
      <alignment/>
    </xf>
    <xf numFmtId="200" fontId="12" fillId="0" borderId="12" xfId="32" applyNumberFormat="1" applyFont="1" applyFill="1" applyBorder="1" applyAlignment="1">
      <alignment/>
    </xf>
    <xf numFmtId="43" fontId="21" fillId="0" borderId="19" xfId="3257" applyNumberFormat="1" applyFont="1" applyFill="1" applyBorder="1" applyAlignment="1">
      <alignment horizontal="left" vertical="center" wrapText="1"/>
    </xf>
    <xf numFmtId="200" fontId="12" fillId="0" borderId="19" xfId="32" applyNumberFormat="1" applyFont="1" applyFill="1" applyBorder="1" applyAlignment="1">
      <alignment/>
    </xf>
    <xf numFmtId="3" fontId="12" fillId="0" borderId="19" xfId="114" applyNumberFormat="1" applyFont="1" applyFill="1" applyBorder="1" applyAlignment="1">
      <alignment/>
    </xf>
    <xf numFmtId="0" fontId="12" fillId="0" borderId="12" xfId="114" applyNumberFormat="1" applyFont="1" applyFill="1" applyBorder="1" applyAlignment="1">
      <alignment/>
    </xf>
    <xf numFmtId="0" fontId="12" fillId="0" borderId="19" xfId="114" applyNumberFormat="1" applyFont="1" applyFill="1" applyBorder="1" applyAlignment="1">
      <alignment/>
    </xf>
    <xf numFmtId="0" fontId="21" fillId="0" borderId="12" xfId="547" applyFont="1" applyFill="1" applyBorder="1" applyAlignment="1">
      <alignment horizontal="left" vertical="center" wrapText="1"/>
      <protection/>
    </xf>
    <xf numFmtId="200" fontId="12" fillId="33" borderId="12" xfId="32" applyNumberFormat="1" applyFont="1" applyFill="1" applyBorder="1" applyAlignment="1">
      <alignment horizontal="right"/>
    </xf>
    <xf numFmtId="200" fontId="12" fillId="33" borderId="12" xfId="32" applyNumberFormat="1" applyFont="1" applyFill="1" applyBorder="1" applyAlignment="1" applyProtection="1">
      <alignment horizontal="right"/>
      <protection locked="0"/>
    </xf>
    <xf numFmtId="0" fontId="26" fillId="0" borderId="12" xfId="547" applyFont="1" applyFill="1" applyBorder="1" applyAlignment="1">
      <alignment horizontal="left" vertical="center" wrapText="1"/>
      <protection/>
    </xf>
    <xf numFmtId="0" fontId="1" fillId="0" borderId="12" xfId="547" applyFont="1" applyFill="1" applyBorder="1" applyAlignment="1">
      <alignment horizontal="left" vertical="center" wrapText="1"/>
      <protection/>
    </xf>
    <xf numFmtId="200" fontId="31" fillId="0" borderId="12" xfId="3257" applyNumberFormat="1" applyFont="1" applyFill="1" applyBorder="1" applyAlignment="1">
      <alignment/>
    </xf>
    <xf numFmtId="0" fontId="51" fillId="0" borderId="12" xfId="547" applyFont="1" applyFill="1" applyBorder="1" applyAlignment="1">
      <alignment horizontal="left" vertical="center" wrapText="1"/>
      <protection/>
    </xf>
    <xf numFmtId="0" fontId="52" fillId="0" borderId="12" xfId="547" applyFont="1" applyFill="1" applyBorder="1" applyAlignment="1">
      <alignment horizontal="left" vertical="center" wrapText="1"/>
      <protection/>
    </xf>
    <xf numFmtId="43" fontId="27" fillId="0" borderId="12" xfId="114" applyNumberFormat="1" applyFont="1" applyFill="1" applyBorder="1" applyAlignment="1" applyProtection="1">
      <alignment horizontal="left" vertical="center" wrapText="1"/>
      <protection locked="0"/>
    </xf>
    <xf numFmtId="200" fontId="38" fillId="0" borderId="12" xfId="114" applyNumberFormat="1" applyFont="1" applyFill="1" applyBorder="1" applyAlignment="1">
      <alignment/>
    </xf>
    <xf numFmtId="201" fontId="38" fillId="0" borderId="12" xfId="114" applyNumberFormat="1" applyFont="1" applyFill="1" applyBorder="1" applyAlignment="1">
      <alignment/>
    </xf>
    <xf numFmtId="199" fontId="10" fillId="0" borderId="12" xfId="114" applyNumberFormat="1" applyFont="1" applyBorder="1" applyAlignment="1">
      <alignment/>
    </xf>
    <xf numFmtId="43" fontId="27" fillId="0" borderId="12" xfId="114" applyNumberFormat="1" applyFont="1" applyBorder="1" applyAlignment="1" applyProtection="1">
      <alignment horizontal="left" vertical="center" wrapText="1"/>
      <protection locked="0"/>
    </xf>
    <xf numFmtId="200" fontId="38" fillId="0" borderId="12" xfId="114" applyNumberFormat="1" applyFont="1" applyFill="1" applyBorder="1" applyAlignment="1" applyProtection="1">
      <alignment/>
      <protection locked="0"/>
    </xf>
    <xf numFmtId="200" fontId="38" fillId="0" borderId="12" xfId="114" applyNumberFormat="1" applyFont="1" applyFill="1" applyBorder="1" applyAlignment="1" applyProtection="1">
      <alignment/>
      <protection locked="0"/>
    </xf>
    <xf numFmtId="201" fontId="38" fillId="0" borderId="12" xfId="114" applyNumberFormat="1" applyFont="1" applyFill="1" applyBorder="1" applyAlignment="1" applyProtection="1">
      <alignment/>
      <protection locked="0"/>
    </xf>
    <xf numFmtId="0" fontId="19" fillId="0" borderId="12" xfId="1945" applyFont="1" applyFill="1" applyBorder="1" applyAlignment="1">
      <alignment horizontal="left" wrapText="1"/>
      <protection/>
    </xf>
    <xf numFmtId="200" fontId="38" fillId="0" borderId="12" xfId="114" applyNumberFormat="1" applyFont="1" applyFill="1" applyBorder="1" applyAlignment="1">
      <alignment wrapText="1"/>
    </xf>
    <xf numFmtId="0" fontId="26" fillId="0" borderId="12" xfId="1945" applyFont="1" applyFill="1" applyBorder="1" applyAlignment="1">
      <alignment horizontal="left" wrapText="1"/>
      <protection/>
    </xf>
    <xf numFmtId="203" fontId="31" fillId="0" borderId="12" xfId="114" applyNumberFormat="1" applyFont="1" applyFill="1" applyBorder="1" applyAlignment="1">
      <alignment/>
    </xf>
    <xf numFmtId="0" fontId="26" fillId="0" borderId="12" xfId="1945" applyFont="1" applyFill="1" applyBorder="1" applyAlignment="1">
      <alignment horizontal="left" vertical="center" wrapText="1"/>
      <protection/>
    </xf>
    <xf numFmtId="203" fontId="38" fillId="0" borderId="12" xfId="114" applyNumberFormat="1" applyFont="1" applyFill="1" applyBorder="1" applyAlignment="1">
      <alignment wrapText="1"/>
    </xf>
    <xf numFmtId="199" fontId="12" fillId="0" borderId="12" xfId="114" applyNumberFormat="1" applyFont="1" applyFill="1" applyBorder="1" applyAlignment="1">
      <alignment/>
    </xf>
    <xf numFmtId="200" fontId="1" fillId="0" borderId="12" xfId="114" applyNumberFormat="1" applyFont="1" applyFill="1" applyBorder="1" applyAlignment="1">
      <alignment wrapText="1"/>
    </xf>
    <xf numFmtId="3" fontId="1" fillId="0" borderId="12" xfId="114" applyNumberFormat="1" applyFont="1" applyFill="1" applyBorder="1" applyAlignment="1">
      <alignment wrapText="1"/>
    </xf>
    <xf numFmtId="200" fontId="31" fillId="0" borderId="12" xfId="114" applyNumberFormat="1" applyFont="1" applyFill="1" applyBorder="1" applyAlignment="1">
      <alignment wrapText="1"/>
    </xf>
    <xf numFmtId="3" fontId="12" fillId="33" borderId="12" xfId="114" applyNumberFormat="1" applyFont="1" applyFill="1" applyBorder="1" applyAlignment="1">
      <alignment/>
    </xf>
    <xf numFmtId="200" fontId="31" fillId="35" borderId="12" xfId="114" applyNumberFormat="1" applyFont="1" applyFill="1" applyBorder="1" applyAlignment="1">
      <alignment wrapText="1"/>
    </xf>
    <xf numFmtId="43" fontId="10" fillId="0" borderId="0" xfId="114" applyNumberFormat="1" applyFont="1" applyAlignment="1" applyProtection="1">
      <alignment wrapText="1"/>
      <protection locked="0"/>
    </xf>
    <xf numFmtId="202" fontId="10" fillId="0" borderId="0" xfId="114" applyNumberFormat="1" applyFont="1" applyAlignment="1" applyProtection="1">
      <alignment/>
      <protection locked="0"/>
    </xf>
    <xf numFmtId="203" fontId="10" fillId="0" borderId="0" xfId="114" applyNumberFormat="1" applyFont="1" applyAlignment="1" applyProtection="1">
      <alignment/>
      <protection locked="0"/>
    </xf>
    <xf numFmtId="198" fontId="10" fillId="0" borderId="0" xfId="114" applyNumberFormat="1" applyFont="1" applyAlignment="1" applyProtection="1">
      <alignment/>
      <protection locked="0"/>
    </xf>
    <xf numFmtId="31" fontId="12" fillId="0" borderId="18" xfId="2578" applyNumberFormat="1" applyFont="1" applyBorder="1" applyAlignment="1" applyProtection="1">
      <alignment vertical="distributed" wrapText="1"/>
      <protection locked="0"/>
    </xf>
    <xf numFmtId="43" fontId="12" fillId="0" borderId="0" xfId="2578" applyNumberFormat="1" applyFont="1" applyBorder="1" applyAlignment="1" applyProtection="1">
      <alignment vertical="distributed"/>
      <protection locked="0"/>
    </xf>
    <xf numFmtId="43" fontId="12" fillId="0" borderId="0" xfId="2578" applyNumberFormat="1" applyFont="1" applyAlignment="1" applyProtection="1">
      <alignment vertical="distributed"/>
      <protection locked="0"/>
    </xf>
    <xf numFmtId="203" fontId="12" fillId="0" borderId="0" xfId="2578" applyNumberFormat="1" applyFont="1" applyAlignment="1" applyProtection="1">
      <alignment vertical="distributed"/>
      <protection locked="0"/>
    </xf>
    <xf numFmtId="199" fontId="12" fillId="0" borderId="0" xfId="2578" applyNumberFormat="1" applyFont="1" applyAlignment="1" applyProtection="1">
      <alignment vertical="distributed"/>
      <protection locked="0"/>
    </xf>
    <xf numFmtId="198" fontId="11" fillId="0" borderId="0" xfId="2578" applyNumberFormat="1" applyFont="1" applyBorder="1" applyAlignment="1" applyProtection="1">
      <alignment horizontal="left" vertical="top"/>
      <protection locked="0"/>
    </xf>
    <xf numFmtId="198" fontId="11" fillId="0" borderId="0" xfId="2578" applyNumberFormat="1" applyFont="1" applyBorder="1" applyAlignment="1" applyProtection="1">
      <alignment horizontal="left" vertical="top"/>
      <protection locked="0"/>
    </xf>
    <xf numFmtId="202" fontId="38" fillId="0" borderId="12" xfId="3257" applyNumberFormat="1" applyFont="1" applyFill="1" applyBorder="1" applyAlignment="1" applyProtection="1">
      <alignment horizontal="center" vertical="center" wrapText="1"/>
      <protection locked="0"/>
    </xf>
    <xf numFmtId="199" fontId="38" fillId="0" borderId="27" xfId="547" applyNumberFormat="1" applyFont="1" applyFill="1" applyBorder="1" applyAlignment="1">
      <alignment horizontal="center" vertical="center" wrapText="1"/>
      <protection/>
    </xf>
    <xf numFmtId="199" fontId="38" fillId="0" borderId="28" xfId="547" applyNumberFormat="1" applyFont="1" applyFill="1" applyBorder="1" applyAlignment="1">
      <alignment horizontal="center" vertical="center" wrapText="1"/>
      <protection/>
    </xf>
    <xf numFmtId="199" fontId="38" fillId="0" borderId="29" xfId="547" applyNumberFormat="1" applyFont="1" applyFill="1" applyBorder="1" applyAlignment="1">
      <alignment horizontal="center" vertical="center" wrapText="1"/>
      <protection/>
    </xf>
    <xf numFmtId="198" fontId="3" fillId="0" borderId="12" xfId="114" applyNumberFormat="1" applyFont="1" applyBorder="1" applyAlignment="1" applyProtection="1">
      <alignment horizontal="center" vertical="center" wrapText="1"/>
      <protection locked="0"/>
    </xf>
    <xf numFmtId="198" fontId="3" fillId="0" borderId="12" xfId="3257" applyNumberFormat="1" applyFont="1" applyFill="1" applyBorder="1" applyAlignment="1" applyProtection="1">
      <alignment horizontal="center" vertical="center" wrapText="1"/>
      <protection locked="0"/>
    </xf>
    <xf numFmtId="200" fontId="3" fillId="0" borderId="12" xfId="3257" applyNumberFormat="1" applyFont="1" applyFill="1" applyBorder="1" applyAlignment="1" applyProtection="1">
      <alignment horizontal="center" vertical="center" wrapText="1"/>
      <protection locked="0"/>
    </xf>
    <xf numFmtId="0" fontId="1" fillId="0" borderId="12" xfId="1079" applyFont="1" applyFill="1" applyBorder="1" applyAlignment="1">
      <alignment vertical="center" wrapText="1"/>
      <protection/>
    </xf>
    <xf numFmtId="3" fontId="31" fillId="0" borderId="12" xfId="3257" applyNumberFormat="1" applyFont="1" applyFill="1" applyBorder="1" applyAlignment="1" applyProtection="1">
      <alignment wrapText="1"/>
      <protection/>
    </xf>
    <xf numFmtId="203" fontId="31" fillId="0" borderId="12" xfId="3257" applyNumberFormat="1" applyFont="1" applyFill="1" applyBorder="1" applyAlignment="1" applyProtection="1">
      <alignment wrapText="1"/>
      <protection/>
    </xf>
    <xf numFmtId="199" fontId="31" fillId="0" borderId="12" xfId="3257" applyNumberFormat="1" applyFont="1" applyFill="1" applyBorder="1" applyAlignment="1" applyProtection="1">
      <alignment wrapText="1"/>
      <protection/>
    </xf>
    <xf numFmtId="198" fontId="31" fillId="0" borderId="12" xfId="3257" applyNumberFormat="1" applyFont="1" applyFill="1" applyBorder="1" applyAlignment="1" applyProtection="1">
      <alignment wrapText="1"/>
      <protection/>
    </xf>
    <xf numFmtId="3" fontId="31" fillId="33" borderId="12" xfId="3257" applyNumberFormat="1" applyFont="1" applyFill="1" applyBorder="1" applyAlignment="1" applyProtection="1">
      <alignment wrapText="1"/>
      <protection/>
    </xf>
    <xf numFmtId="198" fontId="31" fillId="33" borderId="12" xfId="3257" applyNumberFormat="1" applyFont="1" applyFill="1" applyBorder="1" applyAlignment="1" applyProtection="1">
      <alignment wrapText="1"/>
      <protection/>
    </xf>
    <xf numFmtId="0" fontId="1" fillId="0" borderId="12" xfId="1079" applyFont="1" applyFill="1" applyBorder="1" applyAlignment="1">
      <alignment horizontal="left" vertical="center" wrapText="1"/>
      <protection/>
    </xf>
    <xf numFmtId="202" fontId="31" fillId="0" borderId="12" xfId="3257" applyNumberFormat="1" applyFont="1" applyFill="1" applyBorder="1" applyAlignment="1" applyProtection="1">
      <alignment wrapText="1"/>
      <protection/>
    </xf>
    <xf numFmtId="3" fontId="31" fillId="0" borderId="12" xfId="3250" applyNumberFormat="1" applyFont="1" applyFill="1" applyBorder="1" applyAlignment="1" applyProtection="1">
      <alignment wrapText="1"/>
      <protection/>
    </xf>
    <xf numFmtId="198" fontId="31" fillId="0" borderId="12" xfId="3250" applyNumberFormat="1" applyFont="1" applyFill="1" applyBorder="1" applyAlignment="1" applyProtection="1">
      <alignment wrapText="1"/>
      <protection/>
    </xf>
    <xf numFmtId="0" fontId="1" fillId="0" borderId="23" xfId="0" applyFont="1" applyFill="1" applyBorder="1" applyAlignment="1">
      <alignment horizontal="left" vertical="center" wrapText="1"/>
    </xf>
    <xf numFmtId="0" fontId="31" fillId="0" borderId="12" xfId="1079" applyFont="1" applyFill="1" applyBorder="1" applyAlignment="1">
      <alignment horizontal="left" vertical="center" wrapText="1"/>
      <protection/>
    </xf>
    <xf numFmtId="43" fontId="3" fillId="0" borderId="12" xfId="3257" applyNumberFormat="1" applyFont="1" applyFill="1" applyBorder="1" applyAlignment="1" applyProtection="1">
      <alignment horizontal="left" wrapText="1"/>
      <protection locked="0"/>
    </xf>
    <xf numFmtId="202" fontId="38" fillId="0" borderId="12" xfId="3257" applyNumberFormat="1" applyFont="1" applyFill="1" applyBorder="1" applyAlignment="1" applyProtection="1">
      <alignment/>
      <protection locked="0"/>
    </xf>
    <xf numFmtId="199" fontId="38" fillId="0" borderId="12" xfId="3257" applyNumberFormat="1" applyFont="1" applyFill="1" applyBorder="1" applyAlignment="1" applyProtection="1">
      <alignment/>
      <protection locked="0"/>
    </xf>
    <xf numFmtId="198" fontId="38" fillId="0" borderId="12" xfId="3257" applyNumberFormat="1" applyFont="1" applyFill="1" applyBorder="1" applyAlignment="1" applyProtection="1">
      <alignment/>
      <protection locked="0"/>
    </xf>
    <xf numFmtId="43" fontId="3" fillId="0" borderId="12" xfId="3257" applyNumberFormat="1" applyFont="1" applyFill="1" applyBorder="1" applyAlignment="1" applyProtection="1">
      <alignment wrapText="1"/>
      <protection locked="0"/>
    </xf>
    <xf numFmtId="0" fontId="31" fillId="0" borderId="12" xfId="1079" applyFont="1" applyFill="1" applyBorder="1" applyAlignment="1">
      <alignment vertical="center" wrapText="1"/>
      <protection/>
    </xf>
    <xf numFmtId="202" fontId="31" fillId="0" borderId="12" xfId="3257" applyNumberFormat="1" applyFont="1" applyFill="1" applyBorder="1" applyAlignment="1" applyProtection="1">
      <alignment/>
      <protection locked="0"/>
    </xf>
    <xf numFmtId="198" fontId="31" fillId="0" borderId="12" xfId="3257" applyNumberFormat="1" applyFont="1" applyFill="1" applyBorder="1" applyAlignment="1">
      <alignment wrapText="1"/>
    </xf>
    <xf numFmtId="202" fontId="31" fillId="0" borderId="12" xfId="3257" applyNumberFormat="1" applyFont="1" applyFill="1" applyBorder="1" applyAlignment="1">
      <alignment wrapText="1"/>
    </xf>
    <xf numFmtId="203" fontId="31" fillId="0" borderId="12" xfId="3257" applyNumberFormat="1" applyFont="1" applyFill="1" applyBorder="1" applyAlignment="1">
      <alignment wrapText="1"/>
    </xf>
    <xf numFmtId="202" fontId="38" fillId="0" borderId="12" xfId="3257" applyNumberFormat="1" applyFont="1" applyFill="1" applyBorder="1" applyAlignment="1">
      <alignment wrapText="1"/>
    </xf>
    <xf numFmtId="203" fontId="38" fillId="0" borderId="12" xfId="3257" applyNumberFormat="1" applyFont="1" applyFill="1" applyBorder="1" applyAlignment="1">
      <alignment wrapText="1"/>
    </xf>
    <xf numFmtId="198" fontId="38" fillId="0" borderId="12" xfId="3257" applyNumberFormat="1" applyFont="1" applyFill="1" applyBorder="1" applyAlignment="1">
      <alignment wrapText="1"/>
    </xf>
    <xf numFmtId="0" fontId="38" fillId="0" borderId="12" xfId="1079" applyFont="1" applyFill="1" applyBorder="1" applyAlignment="1">
      <alignment vertical="center" wrapText="1"/>
      <protection/>
    </xf>
    <xf numFmtId="0" fontId="31" fillId="0" borderId="12" xfId="1945" applyFont="1" applyFill="1" applyBorder="1" applyAlignment="1">
      <alignment wrapText="1"/>
      <protection/>
    </xf>
    <xf numFmtId="204" fontId="31" fillId="0" borderId="12" xfId="114" applyNumberFormat="1" applyFont="1" applyFill="1" applyBorder="1" applyAlignment="1" applyProtection="1">
      <alignment/>
      <protection locked="0"/>
    </xf>
    <xf numFmtId="203" fontId="31" fillId="0" borderId="12" xfId="114" applyNumberFormat="1" applyFont="1" applyFill="1" applyBorder="1" applyAlignment="1" applyProtection="1">
      <alignment/>
      <protection locked="0"/>
    </xf>
    <xf numFmtId="198" fontId="31" fillId="0" borderId="12" xfId="114" applyNumberFormat="1" applyFont="1" applyFill="1" applyBorder="1" applyAlignment="1" applyProtection="1">
      <alignment/>
      <protection locked="0"/>
    </xf>
    <xf numFmtId="3" fontId="13" fillId="0" borderId="12" xfId="0" applyNumberFormat="1" applyFont="1" applyFill="1" applyBorder="1" applyAlignment="1" applyProtection="1">
      <alignment horizontal="left" vertical="center" wrapText="1"/>
      <protection/>
    </xf>
    <xf numFmtId="203" fontId="38" fillId="0" borderId="12" xfId="3257" applyNumberFormat="1" applyFont="1" applyFill="1" applyBorder="1" applyAlignment="1" applyProtection="1">
      <alignment/>
      <protection locked="0"/>
    </xf>
    <xf numFmtId="199" fontId="38" fillId="0" borderId="12" xfId="3257" applyNumberFormat="1" applyFont="1" applyFill="1" applyBorder="1" applyAlignment="1" applyProtection="1">
      <alignment wrapText="1"/>
      <protection/>
    </xf>
    <xf numFmtId="43" fontId="3" fillId="0" borderId="12" xfId="114" applyNumberFormat="1" applyFont="1" applyBorder="1" applyAlignment="1" applyProtection="1">
      <alignment wrapText="1"/>
      <protection locked="0"/>
    </xf>
    <xf numFmtId="203" fontId="31" fillId="0" borderId="12" xfId="3257" applyNumberFormat="1" applyFont="1" applyFill="1" applyBorder="1" applyAlignment="1" applyProtection="1">
      <alignment/>
      <protection locked="0"/>
    </xf>
    <xf numFmtId="198" fontId="31" fillId="0" borderId="12" xfId="3257" applyNumberFormat="1" applyFont="1" applyFill="1" applyBorder="1" applyAlignment="1" applyProtection="1">
      <alignment/>
      <protection locked="0"/>
    </xf>
    <xf numFmtId="43" fontId="31" fillId="0" borderId="12" xfId="3257" applyNumberFormat="1" applyFont="1" applyFill="1" applyBorder="1" applyAlignment="1" applyProtection="1">
      <alignment wrapText="1"/>
      <protection locked="0"/>
    </xf>
    <xf numFmtId="43" fontId="1" fillId="0" borderId="12" xfId="3257" applyNumberFormat="1" applyFont="1" applyFill="1" applyBorder="1" applyAlignment="1" applyProtection="1">
      <alignment wrapText="1"/>
      <protection locked="0"/>
    </xf>
    <xf numFmtId="3" fontId="31" fillId="0" borderId="12" xfId="3257" applyNumberFormat="1" applyFont="1" applyFill="1" applyBorder="1" applyAlignment="1" applyProtection="1">
      <alignment/>
      <protection locked="0"/>
    </xf>
    <xf numFmtId="43" fontId="31" fillId="0" borderId="12" xfId="3257" applyNumberFormat="1" applyFont="1" applyFill="1" applyBorder="1" applyAlignment="1" applyProtection="1">
      <alignment horizontal="left" wrapText="1"/>
      <protection locked="0"/>
    </xf>
    <xf numFmtId="199" fontId="10" fillId="0" borderId="0" xfId="114" applyNumberFormat="1" applyFont="1" applyAlignment="1" applyProtection="1">
      <alignment wrapText="1"/>
      <protection locked="0"/>
    </xf>
    <xf numFmtId="200" fontId="10" fillId="0" borderId="0" xfId="114" applyNumberFormat="1" applyFont="1" applyAlignment="1" applyProtection="1">
      <alignment wrapText="1"/>
      <protection locked="0"/>
    </xf>
    <xf numFmtId="198" fontId="3" fillId="0" borderId="12" xfId="114" applyNumberFormat="1" applyFont="1" applyFill="1" applyBorder="1" applyAlignment="1" applyProtection="1">
      <alignment horizontal="center" vertical="center" wrapText="1"/>
      <protection locked="0"/>
    </xf>
    <xf numFmtId="203" fontId="3" fillId="0" borderId="12" xfId="114" applyNumberFormat="1" applyFont="1" applyFill="1" applyBorder="1" applyAlignment="1" applyProtection="1">
      <alignment vertical="center" wrapText="1"/>
      <protection locked="0"/>
    </xf>
    <xf numFmtId="199" fontId="31" fillId="0" borderId="12" xfId="3257" applyNumberFormat="1" applyFont="1" applyFill="1" applyBorder="1" applyAlignment="1" applyProtection="1">
      <alignment wrapText="1"/>
      <protection locked="0"/>
    </xf>
    <xf numFmtId="203" fontId="31" fillId="0" borderId="12" xfId="3257" applyNumberFormat="1" applyFont="1" applyFill="1" applyBorder="1" applyAlignment="1" applyProtection="1">
      <alignment wrapText="1"/>
      <protection locked="0"/>
    </xf>
    <xf numFmtId="199" fontId="38" fillId="0" borderId="12" xfId="3257" applyNumberFormat="1" applyFont="1" applyFill="1" applyBorder="1" applyAlignment="1" applyProtection="1">
      <alignment wrapText="1"/>
      <protection locked="0"/>
    </xf>
    <xf numFmtId="203" fontId="38" fillId="0" borderId="12" xfId="3257" applyNumberFormat="1" applyFont="1" applyFill="1" applyBorder="1" applyAlignment="1" applyProtection="1">
      <alignment wrapText="1"/>
      <protection locked="0"/>
    </xf>
    <xf numFmtId="3" fontId="27" fillId="0" borderId="12" xfId="0" applyNumberFormat="1" applyFont="1" applyFill="1" applyBorder="1" applyAlignment="1" applyProtection="1">
      <alignment horizontal="left" vertical="center" wrapText="1"/>
      <protection/>
    </xf>
    <xf numFmtId="3" fontId="38" fillId="0" borderId="12" xfId="114" applyNumberFormat="1" applyFont="1" applyFill="1" applyBorder="1" applyAlignment="1">
      <alignment wrapText="1"/>
    </xf>
    <xf numFmtId="3" fontId="27" fillId="0" borderId="12" xfId="1079" applyNumberFormat="1" applyFont="1" applyFill="1" applyBorder="1" applyAlignment="1" applyProtection="1">
      <alignment horizontal="left" vertical="center" wrapText="1"/>
      <protection/>
    </xf>
    <xf numFmtId="198" fontId="38" fillId="0" borderId="12" xfId="114" applyNumberFormat="1" applyFont="1" applyFill="1" applyBorder="1" applyAlignment="1">
      <alignment wrapText="1"/>
    </xf>
    <xf numFmtId="200" fontId="38" fillId="0" borderId="13" xfId="32" applyNumberFormat="1" applyFont="1" applyFill="1" applyBorder="1" applyAlignment="1">
      <alignment horizontal="right" wrapText="1"/>
    </xf>
    <xf numFmtId="3" fontId="38" fillId="0" borderId="13" xfId="114" applyNumberFormat="1" applyFont="1" applyFill="1" applyBorder="1" applyAlignment="1">
      <alignment wrapText="1"/>
    </xf>
    <xf numFmtId="204" fontId="27" fillId="33" borderId="12" xfId="0" applyNumberFormat="1" applyFont="1" applyFill="1" applyBorder="1" applyAlignment="1">
      <alignment horizontal="left" vertical="center" wrapText="1"/>
    </xf>
    <xf numFmtId="200" fontId="38" fillId="0" borderId="12" xfId="3257" applyNumberFormat="1" applyFont="1" applyFill="1" applyBorder="1" applyAlignment="1">
      <alignment wrapText="1"/>
    </xf>
    <xf numFmtId="43" fontId="27" fillId="0" borderId="12" xfId="3257" applyNumberFormat="1" applyFont="1" applyFill="1" applyBorder="1" applyAlignment="1" applyProtection="1">
      <alignment horizontal="left" wrapText="1"/>
      <protection locked="0"/>
    </xf>
    <xf numFmtId="200" fontId="38" fillId="0" borderId="12" xfId="3257" applyNumberFormat="1" applyFont="1" applyFill="1" applyBorder="1" applyAlignment="1" applyProtection="1">
      <alignment/>
      <protection/>
    </xf>
    <xf numFmtId="0" fontId="38" fillId="0" borderId="12" xfId="3257" applyNumberFormat="1" applyFont="1" applyFill="1" applyBorder="1" applyAlignment="1" applyProtection="1">
      <alignment/>
      <protection/>
    </xf>
    <xf numFmtId="199" fontId="38" fillId="0" borderId="12" xfId="3257" applyNumberFormat="1" applyFont="1" applyFill="1" applyBorder="1" applyAlignment="1" applyProtection="1">
      <alignment/>
      <protection/>
    </xf>
    <xf numFmtId="43" fontId="26" fillId="0" borderId="0" xfId="3257" applyNumberFormat="1" applyFont="1" applyFill="1" applyAlignment="1" applyProtection="1">
      <alignment horizontal="left" wrapText="1"/>
      <protection locked="0"/>
    </xf>
    <xf numFmtId="43" fontId="11" fillId="0" borderId="0" xfId="3257" applyNumberFormat="1" applyFont="1" applyFill="1" applyAlignment="1" applyProtection="1">
      <alignment horizontal="left" wrapText="1"/>
      <protection locked="0"/>
    </xf>
    <xf numFmtId="200" fontId="11" fillId="0" borderId="0" xfId="3257" applyNumberFormat="1" applyFont="1" applyFill="1" applyAlignment="1" applyProtection="1">
      <alignment/>
      <protection locked="0"/>
    </xf>
    <xf numFmtId="199" fontId="11" fillId="0" borderId="0" xfId="3257" applyNumberFormat="1" applyFont="1" applyFill="1" applyAlignment="1" applyProtection="1">
      <alignment/>
      <protection locked="0"/>
    </xf>
    <xf numFmtId="200" fontId="11" fillId="0" borderId="0" xfId="3257" applyNumberFormat="1" applyFont="1" applyFill="1" applyAlignment="1" applyProtection="1">
      <alignment wrapText="1"/>
      <protection locked="0"/>
    </xf>
    <xf numFmtId="199" fontId="11" fillId="0" borderId="0" xfId="3257" applyNumberFormat="1" applyFont="1" applyFill="1" applyAlignment="1" applyProtection="1">
      <alignment wrapText="1"/>
      <protection locked="0"/>
    </xf>
    <xf numFmtId="49" fontId="12" fillId="0" borderId="0" xfId="3257" applyNumberFormat="1" applyFont="1" applyFill="1" applyAlignment="1" applyProtection="1">
      <alignment wrapText="1"/>
      <protection locked="0"/>
    </xf>
    <xf numFmtId="49" fontId="11" fillId="0" borderId="0" xfId="3257" applyNumberFormat="1" applyFont="1" applyFill="1" applyAlignment="1" applyProtection="1">
      <alignment wrapText="1"/>
      <protection locked="0"/>
    </xf>
    <xf numFmtId="202" fontId="12" fillId="0" borderId="0" xfId="3257" applyNumberFormat="1" applyFont="1" applyFill="1" applyAlignment="1" applyProtection="1">
      <alignment wrapText="1"/>
      <protection locked="0"/>
    </xf>
    <xf numFmtId="43" fontId="53" fillId="0" borderId="12" xfId="3257" applyNumberFormat="1" applyFont="1" applyFill="1" applyBorder="1" applyAlignment="1" applyProtection="1">
      <alignment wrapText="1"/>
      <protection locked="0"/>
    </xf>
    <xf numFmtId="202" fontId="53" fillId="0" borderId="12" xfId="3257" applyNumberFormat="1" applyFont="1" applyFill="1" applyBorder="1" applyAlignment="1" applyProtection="1">
      <alignment/>
      <protection locked="0"/>
    </xf>
    <xf numFmtId="203" fontId="53" fillId="0" borderId="12" xfId="3257" applyNumberFormat="1" applyFont="1" applyFill="1" applyBorder="1" applyAlignment="1" applyProtection="1">
      <alignment/>
      <protection locked="0"/>
    </xf>
    <xf numFmtId="199" fontId="53" fillId="0" borderId="12" xfId="3257" applyNumberFormat="1" applyFont="1" applyFill="1" applyBorder="1" applyAlignment="1" applyProtection="1">
      <alignment wrapText="1"/>
      <protection/>
    </xf>
    <xf numFmtId="198" fontId="53" fillId="0" borderId="12" xfId="3257" applyNumberFormat="1" applyFont="1" applyFill="1" applyBorder="1" applyAlignment="1" applyProtection="1">
      <alignment/>
      <protection locked="0"/>
    </xf>
    <xf numFmtId="198" fontId="38" fillId="0" borderId="12" xfId="3257" applyNumberFormat="1" applyFont="1" applyFill="1" applyBorder="1" applyAlignment="1" applyProtection="1">
      <alignment/>
      <protection/>
    </xf>
    <xf numFmtId="203" fontId="38" fillId="0" borderId="12" xfId="3257" applyNumberFormat="1" applyFont="1" applyFill="1" applyBorder="1" applyAlignment="1" applyProtection="1">
      <alignment/>
      <protection/>
    </xf>
    <xf numFmtId="199" fontId="53" fillId="0" borderId="12" xfId="3257" applyNumberFormat="1" applyFont="1" applyFill="1" applyBorder="1" applyAlignment="1" applyProtection="1">
      <alignment wrapText="1"/>
      <protection locked="0"/>
    </xf>
    <xf numFmtId="203" fontId="53" fillId="0" borderId="12" xfId="3257" applyNumberFormat="1" applyFont="1" applyFill="1" applyBorder="1" applyAlignment="1" applyProtection="1">
      <alignment wrapText="1"/>
      <protection locked="0"/>
    </xf>
    <xf numFmtId="43" fontId="32" fillId="0" borderId="0" xfId="3257" applyNumberFormat="1" applyFont="1" applyFill="1" applyAlignment="1" applyProtection="1">
      <alignment/>
      <protection locked="0"/>
    </xf>
    <xf numFmtId="0" fontId="20" fillId="0" borderId="0" xfId="547" applyFont="1" applyFill="1">
      <alignment/>
      <protection/>
    </xf>
    <xf numFmtId="198" fontId="21" fillId="0" borderId="0" xfId="547" applyNumberFormat="1" applyFont="1" applyFill="1">
      <alignment/>
      <protection/>
    </xf>
    <xf numFmtId="199" fontId="21" fillId="0" borderId="0" xfId="547" applyNumberFormat="1" applyFont="1">
      <alignment/>
      <protection/>
    </xf>
    <xf numFmtId="203" fontId="21" fillId="0" borderId="0" xfId="547" applyNumberFormat="1" applyFont="1">
      <alignment/>
      <protection/>
    </xf>
    <xf numFmtId="198" fontId="21" fillId="35" borderId="0" xfId="547" applyNumberFormat="1" applyFont="1" applyFill="1">
      <alignment/>
      <protection/>
    </xf>
    <xf numFmtId="0" fontId="13" fillId="0" borderId="0" xfId="547" applyFont="1" applyFill="1" applyAlignment="1">
      <alignment wrapText="1"/>
      <protection/>
    </xf>
    <xf numFmtId="199" fontId="21" fillId="0" borderId="0" xfId="547" applyNumberFormat="1" applyFont="1" applyFill="1">
      <alignment/>
      <protection/>
    </xf>
    <xf numFmtId="203" fontId="21" fillId="0" borderId="0" xfId="547" applyNumberFormat="1" applyFont="1" applyFill="1">
      <alignment/>
      <protection/>
    </xf>
    <xf numFmtId="3" fontId="23" fillId="0" borderId="0" xfId="1716" applyNumberFormat="1" applyFont="1" applyFill="1" applyBorder="1" applyAlignment="1">
      <alignment horizontal="center" vertical="center" wrapText="1"/>
    </xf>
    <xf numFmtId="199" fontId="23" fillId="0" borderId="0" xfId="1716" applyNumberFormat="1" applyFont="1" applyFill="1" applyBorder="1" applyAlignment="1">
      <alignment horizontal="center" vertical="center" wrapText="1"/>
    </xf>
    <xf numFmtId="203" fontId="23" fillId="0" borderId="0" xfId="1716" applyNumberFormat="1" applyFont="1" applyFill="1" applyBorder="1" applyAlignment="1">
      <alignment horizontal="center" vertical="center" wrapText="1"/>
    </xf>
    <xf numFmtId="0" fontId="11" fillId="0" borderId="0" xfId="2329" applyFont="1" applyFill="1" applyAlignment="1">
      <alignment horizontal="left" wrapText="1"/>
      <protection/>
    </xf>
    <xf numFmtId="205" fontId="12" fillId="0" borderId="18" xfId="2329" applyNumberFormat="1" applyFont="1" applyFill="1" applyBorder="1" applyAlignment="1">
      <alignment horizontal="center"/>
      <protection/>
    </xf>
    <xf numFmtId="199" fontId="12" fillId="0" borderId="18" xfId="2329" applyNumberFormat="1" applyFont="1" applyFill="1" applyBorder="1" applyAlignment="1">
      <alignment horizontal="center"/>
      <protection/>
    </xf>
    <xf numFmtId="198" fontId="12" fillId="0" borderId="18" xfId="2329" applyNumberFormat="1" applyFont="1" applyFill="1" applyBorder="1" applyAlignment="1">
      <alignment horizontal="center"/>
      <protection/>
    </xf>
    <xf numFmtId="203" fontId="12" fillId="0" borderId="18" xfId="2329" applyNumberFormat="1" applyFont="1" applyFill="1" applyBorder="1" applyAlignment="1">
      <alignment horizontal="center"/>
      <protection/>
    </xf>
    <xf numFmtId="198" fontId="11" fillId="0" borderId="0" xfId="2329" applyNumberFormat="1" applyFont="1" applyFill="1" applyAlignment="1">
      <alignment horizontal="justify"/>
      <protection/>
    </xf>
    <xf numFmtId="3" fontId="28" fillId="0" borderId="19" xfId="547" applyNumberFormat="1" applyFont="1" applyFill="1" applyBorder="1" applyAlignment="1">
      <alignment horizontal="center" vertical="center" wrapText="1"/>
      <protection/>
    </xf>
    <xf numFmtId="198" fontId="20" fillId="0" borderId="19" xfId="547" applyNumberFormat="1" applyFont="1" applyFill="1" applyBorder="1" applyAlignment="1">
      <alignment horizontal="center" vertical="center" wrapText="1"/>
      <protection/>
    </xf>
    <xf numFmtId="199" fontId="20" fillId="0" borderId="23" xfId="547" applyNumberFormat="1" applyFont="1" applyFill="1" applyBorder="1" applyAlignment="1">
      <alignment horizontal="center" vertical="center" wrapText="1"/>
      <protection/>
    </xf>
    <xf numFmtId="199" fontId="20" fillId="0" borderId="26" xfId="547" applyNumberFormat="1" applyFont="1" applyFill="1" applyBorder="1" applyAlignment="1">
      <alignment horizontal="center" vertical="center" wrapText="1"/>
      <protection/>
    </xf>
    <xf numFmtId="199" fontId="20" fillId="0" borderId="15" xfId="547" applyNumberFormat="1" applyFont="1" applyFill="1" applyBorder="1" applyAlignment="1">
      <alignment horizontal="center" vertical="center" wrapText="1"/>
      <protection/>
    </xf>
    <xf numFmtId="203" fontId="20" fillId="0" borderId="15" xfId="547" applyNumberFormat="1" applyFont="1" applyFill="1" applyBorder="1" applyAlignment="1">
      <alignment horizontal="center" vertical="center" wrapText="1"/>
      <protection/>
    </xf>
    <xf numFmtId="198" fontId="20" fillId="0" borderId="12" xfId="547" applyNumberFormat="1" applyFont="1" applyFill="1" applyBorder="1" applyAlignment="1">
      <alignment horizontal="center" vertical="center" wrapText="1"/>
      <protection/>
    </xf>
    <xf numFmtId="3" fontId="20" fillId="0" borderId="13" xfId="547" applyNumberFormat="1" applyFont="1" applyFill="1" applyBorder="1" applyAlignment="1">
      <alignment horizontal="center" vertical="center" wrapText="1"/>
      <protection/>
    </xf>
    <xf numFmtId="198" fontId="20" fillId="0" borderId="13" xfId="547" applyNumberFormat="1" applyFont="1" applyFill="1" applyBorder="1" applyAlignment="1">
      <alignment horizontal="center" vertical="center" wrapText="1"/>
      <protection/>
    </xf>
    <xf numFmtId="199" fontId="13" fillId="0" borderId="12" xfId="547" applyNumberFormat="1" applyFont="1" applyFill="1" applyBorder="1" applyAlignment="1">
      <alignment horizontal="center" vertical="center" wrapText="1"/>
      <protection/>
    </xf>
    <xf numFmtId="198" fontId="13" fillId="0" borderId="12" xfId="547" applyNumberFormat="1" applyFont="1" applyFill="1" applyBorder="1" applyAlignment="1">
      <alignment horizontal="center" vertical="center" wrapText="1"/>
      <protection/>
    </xf>
    <xf numFmtId="203" fontId="13" fillId="0" borderId="12" xfId="547" applyNumberFormat="1" applyFont="1" applyFill="1" applyBorder="1" applyAlignment="1">
      <alignment horizontal="center" vertical="center" wrapText="1"/>
      <protection/>
    </xf>
    <xf numFmtId="3" fontId="13" fillId="0" borderId="12" xfId="547" applyNumberFormat="1" applyFont="1" applyFill="1" applyBorder="1" applyAlignment="1">
      <alignment horizontal="left" vertical="center" wrapText="1"/>
      <protection/>
    </xf>
    <xf numFmtId="200" fontId="10" fillId="0" borderId="12" xfId="114" applyNumberFormat="1" applyFont="1" applyFill="1" applyBorder="1" applyAlignment="1">
      <alignment/>
    </xf>
    <xf numFmtId="199" fontId="10" fillId="0" borderId="12" xfId="114" applyNumberFormat="1" applyFont="1" applyFill="1" applyBorder="1" applyAlignment="1">
      <alignment/>
    </xf>
    <xf numFmtId="203" fontId="10" fillId="0" borderId="12" xfId="114" applyNumberFormat="1" applyFont="1" applyFill="1" applyBorder="1" applyAlignment="1">
      <alignment/>
    </xf>
    <xf numFmtId="0" fontId="8" fillId="0" borderId="12" xfId="547" applyFont="1" applyFill="1" applyBorder="1" applyAlignment="1">
      <alignment vertical="center" wrapText="1"/>
      <protection/>
    </xf>
    <xf numFmtId="0" fontId="7" fillId="0" borderId="12" xfId="547" applyFont="1" applyFill="1" applyBorder="1" applyAlignment="1">
      <alignment horizontal="left" vertical="center" wrapText="1"/>
      <protection/>
    </xf>
    <xf numFmtId="0" fontId="7" fillId="0" borderId="12" xfId="547" applyFont="1" applyFill="1" applyBorder="1" applyAlignment="1">
      <alignment vertical="center" wrapText="1"/>
      <protection/>
    </xf>
    <xf numFmtId="0" fontId="30" fillId="0" borderId="12" xfId="547" applyFont="1" applyFill="1" applyBorder="1" applyAlignment="1">
      <alignment vertical="center" wrapText="1"/>
      <protection/>
    </xf>
    <xf numFmtId="200" fontId="11" fillId="0" borderId="12" xfId="0" applyNumberFormat="1" applyFont="1" applyFill="1" applyBorder="1" applyAlignment="1">
      <alignment vertical="center"/>
    </xf>
    <xf numFmtId="203" fontId="12" fillId="0" borderId="12" xfId="3256" applyNumberFormat="1" applyFont="1" applyFill="1" applyBorder="1" applyAlignment="1">
      <alignment horizontal="right" vertical="center" wrapText="1"/>
    </xf>
    <xf numFmtId="200" fontId="10" fillId="0" borderId="12" xfId="3256" applyNumberFormat="1" applyFont="1" applyFill="1" applyBorder="1" applyAlignment="1">
      <alignment horizontal="right" vertical="center" wrapText="1"/>
    </xf>
    <xf numFmtId="199" fontId="10" fillId="0" borderId="12" xfId="3256" applyNumberFormat="1" applyFont="1" applyFill="1" applyBorder="1" applyAlignment="1">
      <alignment horizontal="right" vertical="center" wrapText="1"/>
    </xf>
    <xf numFmtId="203" fontId="10" fillId="0" borderId="12" xfId="3256" applyNumberFormat="1" applyFont="1" applyFill="1" applyBorder="1" applyAlignment="1">
      <alignment horizontal="right" vertical="center" wrapText="1"/>
    </xf>
    <xf numFmtId="3" fontId="10" fillId="0" borderId="12" xfId="114" applyNumberFormat="1" applyFont="1" applyFill="1" applyBorder="1" applyAlignment="1">
      <alignment/>
    </xf>
    <xf numFmtId="200" fontId="12" fillId="0" borderId="12" xfId="114" applyNumberFormat="1" applyFont="1" applyBorder="1" applyAlignment="1">
      <alignment/>
    </xf>
    <xf numFmtId="198" fontId="0" fillId="0" borderId="12" xfId="0" applyNumberFormat="1" applyBorder="1" applyAlignment="1">
      <alignment/>
    </xf>
    <xf numFmtId="199" fontId="30" fillId="0" borderId="12" xfId="547" applyNumberFormat="1" applyFont="1" applyFill="1" applyBorder="1" applyAlignment="1">
      <alignment vertical="center" wrapText="1"/>
      <protection/>
    </xf>
    <xf numFmtId="200" fontId="12" fillId="0" borderId="12" xfId="1945" applyNumberFormat="1" applyFont="1" applyFill="1" applyBorder="1" applyAlignment="1" applyProtection="1">
      <alignment wrapText="1"/>
      <protection/>
    </xf>
    <xf numFmtId="201" fontId="12" fillId="0" borderId="12" xfId="1945" applyNumberFormat="1" applyFont="1" applyFill="1" applyBorder="1" applyAlignment="1" applyProtection="1">
      <alignment wrapText="1"/>
      <protection/>
    </xf>
    <xf numFmtId="203" fontId="12" fillId="0" borderId="12" xfId="3256" applyNumberFormat="1" applyFont="1" applyFill="1" applyBorder="1" applyAlignment="1">
      <alignment horizontal="right" wrapText="1"/>
    </xf>
    <xf numFmtId="0" fontId="30" fillId="0" borderId="12" xfId="547" applyFont="1" applyFill="1" applyBorder="1" applyAlignment="1">
      <alignment horizontal="left" wrapText="1"/>
      <protection/>
    </xf>
    <xf numFmtId="3" fontId="12" fillId="0" borderId="12" xfId="547" applyNumberFormat="1" applyFont="1" applyFill="1" applyBorder="1" applyAlignment="1">
      <alignment horizontal="left" vertical="center" wrapText="1"/>
      <protection/>
    </xf>
    <xf numFmtId="0" fontId="12" fillId="0" borderId="12" xfId="547" applyNumberFormat="1" applyFont="1" applyFill="1" applyBorder="1" applyAlignment="1">
      <alignment wrapText="1"/>
      <protection/>
    </xf>
    <xf numFmtId="0" fontId="12" fillId="0" borderId="12" xfId="547" applyFont="1" applyFill="1" applyBorder="1" applyAlignment="1">
      <alignment wrapText="1"/>
      <protection/>
    </xf>
    <xf numFmtId="1" fontId="12" fillId="0" borderId="12" xfId="547" applyNumberFormat="1" applyFont="1" applyFill="1" applyBorder="1" applyAlignment="1">
      <alignment wrapText="1"/>
      <protection/>
    </xf>
    <xf numFmtId="3" fontId="13" fillId="0" borderId="12" xfId="114" applyNumberFormat="1" applyFont="1" applyFill="1" applyBorder="1" applyAlignment="1">
      <alignment wrapText="1"/>
    </xf>
    <xf numFmtId="49" fontId="13" fillId="0" borderId="12" xfId="114" applyNumberFormat="1" applyFont="1" applyBorder="1" applyAlignment="1">
      <alignment wrapText="1"/>
    </xf>
    <xf numFmtId="199" fontId="13" fillId="0" borderId="12" xfId="114" applyNumberFormat="1" applyFont="1" applyBorder="1" applyAlignment="1">
      <alignment wrapText="1"/>
    </xf>
    <xf numFmtId="203" fontId="13" fillId="0" borderId="12" xfId="114" applyNumberFormat="1" applyFont="1" applyBorder="1" applyAlignment="1">
      <alignment wrapText="1"/>
    </xf>
    <xf numFmtId="199" fontId="23" fillId="0" borderId="0" xfId="1716" applyNumberFormat="1" applyFont="1" applyFill="1" applyBorder="1" applyAlignment="1" applyProtection="1">
      <alignment horizontal="center" vertical="center" wrapText="1"/>
      <protection/>
    </xf>
    <xf numFmtId="199" fontId="11" fillId="0" borderId="0" xfId="2329" applyNumberFormat="1" applyFont="1" applyFill="1" applyAlignment="1">
      <alignment horizontal="justify"/>
      <protection/>
    </xf>
    <xf numFmtId="199" fontId="12" fillId="0" borderId="0" xfId="2329" applyNumberFormat="1" applyFont="1">
      <alignment vertical="center"/>
      <protection/>
    </xf>
    <xf numFmtId="199" fontId="20" fillId="0" borderId="12" xfId="547" applyNumberFormat="1" applyFont="1" applyFill="1" applyBorder="1" applyAlignment="1">
      <alignment horizontal="center" vertical="center" wrapText="1"/>
      <protection/>
    </xf>
    <xf numFmtId="198" fontId="20" fillId="0" borderId="0" xfId="547" applyNumberFormat="1" applyFont="1">
      <alignment/>
      <protection/>
    </xf>
    <xf numFmtId="199" fontId="20" fillId="0" borderId="0" xfId="547" applyNumberFormat="1" applyFont="1">
      <alignment/>
      <protection/>
    </xf>
    <xf numFmtId="57" fontId="20" fillId="0" borderId="0" xfId="547" applyNumberFormat="1" applyFont="1">
      <alignment/>
      <protection/>
    </xf>
    <xf numFmtId="199" fontId="28" fillId="0" borderId="0" xfId="547" applyNumberFormat="1" applyFont="1" applyAlignment="1">
      <alignment wrapText="1"/>
      <protection/>
    </xf>
    <xf numFmtId="199" fontId="20" fillId="0" borderId="12" xfId="547" applyNumberFormat="1" applyFont="1" applyFill="1" applyBorder="1" applyAlignment="1">
      <alignment wrapText="1"/>
      <protection/>
    </xf>
    <xf numFmtId="198" fontId="20" fillId="0" borderId="0" xfId="547" applyNumberFormat="1" applyFont="1" applyFill="1">
      <alignment/>
      <protection/>
    </xf>
    <xf numFmtId="199" fontId="20" fillId="0" borderId="0" xfId="547" applyNumberFormat="1" applyFont="1" applyFill="1">
      <alignment/>
      <protection/>
    </xf>
    <xf numFmtId="200" fontId="20" fillId="0" borderId="0" xfId="547" applyNumberFormat="1" applyFont="1" applyFill="1">
      <alignment/>
      <protection/>
    </xf>
    <xf numFmtId="199" fontId="10" fillId="0" borderId="0" xfId="547" applyNumberFormat="1" applyFont="1" applyFill="1">
      <alignment/>
      <protection/>
    </xf>
    <xf numFmtId="0" fontId="13" fillId="0" borderId="0" xfId="547" applyFont="1" applyFill="1">
      <alignment/>
      <protection/>
    </xf>
    <xf numFmtId="199" fontId="13" fillId="0" borderId="0" xfId="547" applyNumberFormat="1" applyFont="1" applyFill="1">
      <alignment/>
      <protection/>
    </xf>
    <xf numFmtId="199" fontId="12" fillId="0" borderId="0" xfId="547" applyNumberFormat="1" applyFont="1" applyFill="1">
      <alignment/>
      <protection/>
    </xf>
    <xf numFmtId="199" fontId="45" fillId="0" borderId="12" xfId="3256" applyNumberFormat="1" applyFont="1" applyFill="1" applyBorder="1" applyAlignment="1">
      <alignment horizontal="right" vertical="center" wrapText="1"/>
    </xf>
    <xf numFmtId="199" fontId="45" fillId="0" borderId="12" xfId="547" applyNumberFormat="1" applyFont="1" applyFill="1" applyBorder="1" applyAlignment="1">
      <alignment wrapText="1"/>
      <protection/>
    </xf>
    <xf numFmtId="199" fontId="20" fillId="0" borderId="12" xfId="3256" applyNumberFormat="1" applyFont="1" applyFill="1" applyBorder="1" applyAlignment="1">
      <alignment horizontal="right" vertical="center" wrapText="1"/>
    </xf>
  </cellXfs>
  <cellStyles count="3377">
    <cellStyle name="Normal" xfId="0"/>
    <cellStyle name="好_桂投9月报统计局 3" xfId="15"/>
    <cellStyle name="好_高中教师人数（教育厅1.6日提供） 2" xfId="16"/>
    <cellStyle name="好_~5676413 2" xfId="17"/>
    <cellStyle name="Currency [0]" xfId="18"/>
    <cellStyle name="强调文字颜色 2 3 2" xfId="19"/>
    <cellStyle name="差_2009年一般性转移支付标准工资_奖励补助测算5.23新 3" xfId="20"/>
    <cellStyle name="输入" xfId="21"/>
    <cellStyle name="60% - 强调文字颜色 1 11" xfId="22"/>
    <cellStyle name="20% - 强调文字颜色 3" xfId="23"/>
    <cellStyle name="Currency" xfId="24"/>
    <cellStyle name="Accent1 5" xfId="25"/>
    <cellStyle name="Accent2 - 40%" xfId="26"/>
    <cellStyle name="Comma [0]" xfId="27"/>
    <cellStyle name="差" xfId="28"/>
    <cellStyle name="_2014年基金支出" xfId="29"/>
    <cellStyle name="Input 2" xfId="30"/>
    <cellStyle name="40% - 强调文字颜色 3" xfId="31"/>
    <cellStyle name="Comma" xfId="32"/>
    <cellStyle name="强调文字颜色 4 2 2 3" xfId="33"/>
    <cellStyle name="Heading 2 2" xfId="34"/>
    <cellStyle name="标题 4 9" xfId="35"/>
    <cellStyle name="20% - 强调文字颜色 3 2 2" xfId="36"/>
    <cellStyle name="适中 7 2" xfId="37"/>
    <cellStyle name="好_0502通海县 2 2_2016年6旬月报表(1)" xfId="38"/>
    <cellStyle name="差_业务工作量指标 3_2016年旬月报表(1)" xfId="39"/>
    <cellStyle name="差_Book1_1_2011.7 2 2_2016年旬月报表(1)" xfId="40"/>
    <cellStyle name="_Book1_4 2" xfId="41"/>
    <cellStyle name="60% - 强调文字颜色 3" xfId="42"/>
    <cellStyle name="差_奖励补助测算7.23 3_2016年旬月报表(1)" xfId="43"/>
    <cellStyle name="差_2009年一般性转移支付标准工资_地方配套按人均增幅控制8.31（调整结案率后）xl 2 2_2016年6旬月报表(1)" xfId="44"/>
    <cellStyle name="差_Book1_2011.7 3" xfId="45"/>
    <cellStyle name="Accent6 4" xfId="46"/>
    <cellStyle name="日期" xfId="47"/>
    <cellStyle name="60% - 强调文字颜色 6 3 2" xfId="48"/>
    <cellStyle name="差_奖励补助测算5.23新" xfId="49"/>
    <cellStyle name="Comma [0] 3" xfId="50"/>
    <cellStyle name="Accent2 - 60%" xfId="51"/>
    <cellStyle name="40% - 强调文字颜色 6 2_(融安县）2017年政府新增一般债券资金安排使用表" xfId="52"/>
    <cellStyle name="Hyperlink" xfId="53"/>
    <cellStyle name="差_下半年禁吸戒毒经费1000万元 3_2016年旬月报表(1)" xfId="54"/>
    <cellStyle name="Percent" xfId="55"/>
    <cellStyle name="检查单元格 5_社会保险基金预算调整表" xfId="56"/>
    <cellStyle name="好_奖励补助测算7.25 (version 1) (version 1) 2 2_2016年6旬月报表(1)" xfId="57"/>
    <cellStyle name="20% - 强调文字颜色 1 11" xfId="58"/>
    <cellStyle name="好_高中教师人数（教育厅1.6日提供） 3_2016年7旬月报表(1)" xfId="59"/>
    <cellStyle name="好_~5676413 3_2016年7旬月报表(1)" xfId="60"/>
    <cellStyle name="好_0605石屏县 2 2_2016年旬月报表(1)" xfId="61"/>
    <cellStyle name="Neutral 2 2" xfId="62"/>
    <cellStyle name="60% - 强调文字颜色 4 2 2 2" xfId="63"/>
    <cellStyle name="40% - 强调文字颜色 6 4 2" xfId="64"/>
    <cellStyle name="Followed Hyperlink" xfId="65"/>
    <cellStyle name="好_11大理 3_2016年6旬月报表(1)" xfId="66"/>
    <cellStyle name="差_地方配套按人均增幅控制8.30xl 2" xfId="67"/>
    <cellStyle name="标题 1 9_社会保险基金预算调整表" xfId="68"/>
    <cellStyle name="好_地方配套按人均增幅控制8.31（调整结案率后）xl 2" xfId="69"/>
    <cellStyle name="Accent4 5" xfId="70"/>
    <cellStyle name="差_Book1 2" xfId="71"/>
    <cellStyle name="差_2007年检察院案件数 2 2_2016年7旬月报表(1)" xfId="72"/>
    <cellStyle name="注释" xfId="73"/>
    <cellStyle name="60% - 强调文字颜色 2 3" xfId="74"/>
    <cellStyle name="差_2009年一般性转移支付标准工资_奖励补助测算7.25 4_2016年6旬月报表(1)" xfId="75"/>
    <cellStyle name="好_05玉溪 2 2_2016年7旬月报表(1)" xfId="76"/>
    <cellStyle name="_ET_STYLE_NoName_00__Sheet3" xfId="77"/>
    <cellStyle name="20% - 强调文字颜色 4 5" xfId="78"/>
    <cellStyle name="40% - 强调文字颜色 3 9" xfId="79"/>
    <cellStyle name="60% - 强调文字颜色 2" xfId="80"/>
    <cellStyle name="Accent6 3" xfId="81"/>
    <cellStyle name="差_汇总-县级财政报表附表 2 2_2016年旬月报表(1)" xfId="82"/>
    <cellStyle name="Accent5 - 60% 2 2" xfId="83"/>
    <cellStyle name="差_Book1_2011.7 2" xfId="84"/>
    <cellStyle name="好_奖励补助测算5.24冯铸 3_2016年6旬月报表(1)" xfId="85"/>
    <cellStyle name="差_2007年政法部门业务指标" xfId="86"/>
    <cellStyle name="差_教师绩效工资测算表（离退休按各地上报数测算）2009年1月1日" xfId="87"/>
    <cellStyle name="标题 4" xfId="88"/>
    <cellStyle name="警告文本" xfId="89"/>
    <cellStyle name="好_2006年基础数据 2 2_2016年旬月报表(1)" xfId="90"/>
    <cellStyle name="60% - 强调文字颜色 6 8" xfId="91"/>
    <cellStyle name="差_1110洱源县 3" xfId="92"/>
    <cellStyle name="60% - 强调文字颜色 2 2 2" xfId="93"/>
    <cellStyle name="差_奖励补助测算5.22测试" xfId="94"/>
    <cellStyle name="标题" xfId="95"/>
    <cellStyle name="强调文字颜色 1 2 3" xfId="96"/>
    <cellStyle name="60% - 强调文字颜色 4 11" xfId="97"/>
    <cellStyle name="40% - 强调文字颜色 3 10" xfId="98"/>
    <cellStyle name="20% - 强调文字颜色 4 4 2" xfId="99"/>
    <cellStyle name="解释性文本" xfId="100"/>
    <cellStyle name="标题 1 5 2" xfId="101"/>
    <cellStyle name="Accent1 - 60% 2 2" xfId="102"/>
    <cellStyle name="差_2006年水利统计指标统计表 3_2016年6旬月报表(1)" xfId="103"/>
    <cellStyle name="标题 1" xfId="104"/>
    <cellStyle name="强调文字颜色 5 8 2" xfId="105"/>
    <cellStyle name="20% - 强调文字颜色 5 3 3" xfId="106"/>
    <cellStyle name="好_基础数据分析 3_2016年旬月报表(1)" xfId="107"/>
    <cellStyle name="百分比 4" xfId="108"/>
    <cellStyle name="60% - 强调文字颜色 2 2 2 2" xfId="109"/>
    <cellStyle name="差 7" xfId="110"/>
    <cellStyle name="60% - 强调文字颜色 6 8 2" xfId="111"/>
    <cellStyle name="差_奖励补助测算5.22测试 2" xfId="112"/>
    <cellStyle name="标题 2" xfId="113"/>
    <cellStyle name="千位分隔_2015年财政收支预算1－10表" xfId="114"/>
    <cellStyle name="百分比 5" xfId="115"/>
    <cellStyle name="40% - 强调文字颜色 3 10 2" xfId="116"/>
    <cellStyle name="好_2007年政法部门业务指标 3_2016年6旬月报表(1)" xfId="117"/>
    <cellStyle name="40% - 强调文字颜色 1 8 2" xfId="118"/>
    <cellStyle name="40% - 强调文字颜色 3 8" xfId="119"/>
    <cellStyle name="60% - 强调文字颜色 1" xfId="120"/>
    <cellStyle name="Accent4 2 2" xfId="121"/>
    <cellStyle name="差_Book1_1 2_2016年旬月报表(1)" xfId="122"/>
    <cellStyle name="Accent6 2" xfId="123"/>
    <cellStyle name="60% - 强调文字颜色 2 2 2 3" xfId="124"/>
    <cellStyle name="差 8" xfId="125"/>
    <cellStyle name="标题 3" xfId="126"/>
    <cellStyle name="好_高中教师人数（教育厅1.6日提供） 2 2" xfId="127"/>
    <cellStyle name="好_~5676413 2 2" xfId="128"/>
    <cellStyle name="差_奖励补助测算5.22测试 3" xfId="129"/>
    <cellStyle name="注释 3 2 2" xfId="130"/>
    <cellStyle name="40% - 强调文字颜色 6 6 2" xfId="131"/>
    <cellStyle name="60% - 强调文字颜色 4" xfId="132"/>
    <cellStyle name="Accent6 5" xfId="133"/>
    <cellStyle name="输出" xfId="134"/>
    <cellStyle name="好_奖励补助测算5.22测试 3" xfId="135"/>
    <cellStyle name="20% - 强调文字颜色 2 4 2" xfId="136"/>
    <cellStyle name="差_2009年一般性转移支付标准工资 2" xfId="137"/>
    <cellStyle name="标题 2 2_(融安县）2017年政府新增一般债券资金安排使用表" xfId="138"/>
    <cellStyle name="40% - 强调文字颜色 3 3 3" xfId="139"/>
    <cellStyle name="Input" xfId="140"/>
    <cellStyle name="计算" xfId="141"/>
    <cellStyle name="差_Book1_1_来宾市2011年下半年BT融资建设项目计划表201108081" xfId="142"/>
    <cellStyle name="40% - 强调文字颜色 4 2" xfId="143"/>
    <cellStyle name="差_2008云南省分县市中小学教职工统计表（教育厅提供） 3_2016年旬月报表(1)" xfId="144"/>
    <cellStyle name="检查单元格" xfId="145"/>
    <cellStyle name="20% - 强调文字颜色 6" xfId="146"/>
    <cellStyle name="强调文字颜色 2" xfId="147"/>
    <cellStyle name="60% - 强调文字颜色 1 7 2" xfId="148"/>
    <cellStyle name="差_业务工作量指标 3_2016年7旬月报表(1)" xfId="149"/>
    <cellStyle name="60% - 强调文字颜色 3 10 2" xfId="150"/>
    <cellStyle name="20% - 强调文字颜色 3 9 2" xfId="151"/>
    <cellStyle name="Currency [0]" xfId="152"/>
    <cellStyle name="注释 2 3" xfId="153"/>
    <cellStyle name="40% - 强调文字颜色 5 7" xfId="154"/>
    <cellStyle name="差_不用软件计算9.1不考虑经费管理评价xl 2 2_2016年6旬月报表(1)" xfId="155"/>
    <cellStyle name="好_地方配套按人均增幅控制8.30xl 3" xfId="156"/>
    <cellStyle name="差_教育厅提供义务教育及高中教师人数（2009年1月6日）" xfId="157"/>
    <cellStyle name="链接单元格" xfId="158"/>
    <cellStyle name="好_下半年禁吸戒毒经费1000万元 3_2016年7旬月报表(1)" xfId="159"/>
    <cellStyle name="Neutral 3" xfId="160"/>
    <cellStyle name="60% - 强调文字颜色 4 2 3" xfId="161"/>
    <cellStyle name="40% - 强调文字颜色 6 5" xfId="162"/>
    <cellStyle name="汇总" xfId="163"/>
    <cellStyle name="差_Book2" xfId="164"/>
    <cellStyle name="好" xfId="165"/>
    <cellStyle name="差_2009年一般性转移支付标准工资_奖励补助测算7.25 4" xfId="166"/>
    <cellStyle name="Heading 3" xfId="167"/>
    <cellStyle name="20% - Accent3 2" xfId="168"/>
    <cellStyle name="20% - 强调文字颜色 3 3" xfId="169"/>
    <cellStyle name="输出 3 3" xfId="170"/>
    <cellStyle name="差_2009年一般性转移支付标准工资_地方配套按人均增幅控制8.30xl 2 2_2016年6旬月报表(1)" xfId="171"/>
    <cellStyle name="适中" xfId="172"/>
    <cellStyle name="_Book1_5" xfId="173"/>
    <cellStyle name="t_HVAC Equipment (3)_社会保险基金预算调整表" xfId="174"/>
    <cellStyle name="20% - 强调文字颜色 4 7 2" xfId="175"/>
    <cellStyle name="好_汇总 3_2016年6旬月报表(1)" xfId="176"/>
    <cellStyle name="40% - Accent6 2 2" xfId="177"/>
    <cellStyle name="20% - 强调文字颜色 5" xfId="178"/>
    <cellStyle name="好_1110洱源县 2 2_2016年旬月报表(1)" xfId="179"/>
    <cellStyle name="好_00省级(定稿) 2 2" xfId="180"/>
    <cellStyle name="60% - 强调文字颜色 2 5 2" xfId="181"/>
    <cellStyle name="强调文字颜色 1" xfId="182"/>
    <cellStyle name="好_Book1_1_来宾市2011年下半年BT融资建设项目计划表201108081 3" xfId="183"/>
    <cellStyle name="标题 4 5 2" xfId="184"/>
    <cellStyle name="_ET_STYLE_NoName_00__统计表" xfId="185"/>
    <cellStyle name="20% - 强调文字颜色 1" xfId="186"/>
    <cellStyle name="_ET_STYLE_NoName_00__附件1：基数核对表" xfId="187"/>
    <cellStyle name="差_教育厅提供义务教育及高中教师人数（2009年1月6日） 3" xfId="188"/>
    <cellStyle name="40% - 强调文字颜色 4 3 2" xfId="189"/>
    <cellStyle name="40% - 强调文字颜色 1" xfId="190"/>
    <cellStyle name="20% - 强调文字颜色 2" xfId="191"/>
    <cellStyle name="40% - 强调文字颜色 4 3 3" xfId="192"/>
    <cellStyle name="40% - 强调文字颜色 2" xfId="193"/>
    <cellStyle name="差_11大理 2 2" xfId="194"/>
    <cellStyle name="强调文字颜色 3" xfId="195"/>
    <cellStyle name="PSChar" xfId="196"/>
    <cellStyle name="常规 3 8 2" xfId="197"/>
    <cellStyle name="强调文字颜色 4" xfId="198"/>
    <cellStyle name="差_2009年一般性转移支付标准工资_奖励补助测算5.22测试 3_2016年7旬月报表(1)" xfId="199"/>
    <cellStyle name="20% - 强调文字颜色 4" xfId="200"/>
    <cellStyle name="好_工程建设管理台帐(7月）" xfId="201"/>
    <cellStyle name="差_2008云南省分县市中小学教职工统计表（教育厅提供） 3_2016年6旬月报表(1)" xfId="202"/>
    <cellStyle name="40% - 强调文字颜色 4" xfId="203"/>
    <cellStyle name="Input 3" xfId="204"/>
    <cellStyle name="强调文字颜色 5" xfId="205"/>
    <cellStyle name="60% - 强调文字颜色 6 5 2" xfId="206"/>
    <cellStyle name="40% - 强调文字颜色 5" xfId="207"/>
    <cellStyle name="差_Book1_Book1_1" xfId="208"/>
    <cellStyle name="差_奖励补助测算5.23新 3_2016年6旬月报表(1)" xfId="209"/>
    <cellStyle name="Input 4" xfId="210"/>
    <cellStyle name="标题 1 4 2" xfId="211"/>
    <cellStyle name="差_汇总 2 2_2016年旬月报表(1)" xfId="212"/>
    <cellStyle name="60% - 强调文字颜色 5" xfId="213"/>
    <cellStyle name="强调文字颜色 6" xfId="214"/>
    <cellStyle name="20% - Accent3 2 2" xfId="215"/>
    <cellStyle name="20% - 强调文字颜色 3 3 2" xfId="216"/>
    <cellStyle name="40% - 强调文字颜色 6" xfId="217"/>
    <cellStyle name="适中 8 2" xfId="218"/>
    <cellStyle name="Heading 3 2" xfId="219"/>
    <cellStyle name="_弱电系统设备配置报价清单" xfId="220"/>
    <cellStyle name="0,0&#13;&#10;NA&#13;&#10;" xfId="221"/>
    <cellStyle name="Input 5" xfId="222"/>
    <cellStyle name="60% - 强调文字颜色 6" xfId="223"/>
    <cellStyle name="差_2009年一般性转移支付标准工资_奖励补助测算7.25 (version 1) (version 1) 2" xfId="224"/>
    <cellStyle name="40% - 强调文字颜色 1 2 2 2" xfId="225"/>
    <cellStyle name="标题 1 4_社会保险基金预算调整表" xfId="226"/>
    <cellStyle name="_ET_STYLE_NoName_00__Book1" xfId="227"/>
    <cellStyle name="_ET_STYLE_NoName_00_" xfId="228"/>
    <cellStyle name="_Book1_1" xfId="229"/>
    <cellStyle name="20% - 强调文字颜色 4 2 2 2" xfId="230"/>
    <cellStyle name="差_来宾市2011年下半年BT融资建设项目计划表201108081 3_2016年旬月报表(1)" xfId="231"/>
    <cellStyle name="差_业务工作量指标 2 2_2016年6旬月报表(1)" xfId="232"/>
    <cellStyle name="好_汇总-县级财政报表附表" xfId="233"/>
    <cellStyle name="20% - 强调文字颜色 5 10" xfId="234"/>
    <cellStyle name="40% - 强调文字颜色 6 11" xfId="235"/>
    <cellStyle name="_2013年预算表格(融安)" xfId="236"/>
    <cellStyle name="百分比 2 3" xfId="237"/>
    <cellStyle name="_2011年广西城乡风貌改造三期工程综合整治项目进度表6.07" xfId="238"/>
    <cellStyle name="40% - 强调文字颜色 2 6 2" xfId="239"/>
    <cellStyle name="好_2008年县级公安保障标准落实奖励经费分配测算" xfId="240"/>
    <cellStyle name="_ET_STYLE_NoName_00__财政局   前期经费申请及下达情况汇总表7.18" xfId="241"/>
    <cellStyle name="标题 4 7" xfId="242"/>
    <cellStyle name="检查单元格 5" xfId="243"/>
    <cellStyle name="标题 2 7 2" xfId="244"/>
    <cellStyle name="_20100326高清市院遂宁检察院1080P配置清单26日改" xfId="245"/>
    <cellStyle name="强调文字颜色 3 7 2" xfId="246"/>
    <cellStyle name="20% - 强调文字颜色 3 2 3" xfId="247"/>
    <cellStyle name="_Book1_4 3" xfId="248"/>
    <cellStyle name="_Book1" xfId="249"/>
    <cellStyle name="常规 2 7 2" xfId="250"/>
    <cellStyle name="60% - 强调文字颜色 1 9" xfId="251"/>
    <cellStyle name="20% - 强调文字颜色 1 10" xfId="252"/>
    <cellStyle name="40% - 强调文字颜色 2 11" xfId="253"/>
    <cellStyle name="_Book1_2" xfId="254"/>
    <cellStyle name="20% - 强调文字颜色 4 2 2 3" xfId="255"/>
    <cellStyle name="好_云南农村义务教育统计表 2" xfId="256"/>
    <cellStyle name="标题 1 6_社会保险基金预算调整表" xfId="257"/>
    <cellStyle name="差_2009年一般性转移支付标准工资_地方配套按人均增幅控制8.30一般预算平均增幅、人均可用财力平均增幅两次控制、社会治安系数调整、案件数调整xl 3_2016年6旬月报表(1)" xfId="258"/>
    <cellStyle name="20% - 强调文字颜色 5 11" xfId="259"/>
    <cellStyle name="好_云南农村义务教育统计表 3" xfId="260"/>
    <cellStyle name="超级链接 2" xfId="261"/>
    <cellStyle name="_Book1_3" xfId="262"/>
    <cellStyle name="Heading 2" xfId="263"/>
    <cellStyle name="适中 7" xfId="264"/>
    <cellStyle name="差_2009年一般性转移支付标准工资_不用软件计算9.1不考虑经费管理评价xl 3" xfId="265"/>
    <cellStyle name="差_奖励补助测算5.23新 3_2016年旬月报表(1)" xfId="266"/>
    <cellStyle name="20% - 强调文字颜色 3 2" xfId="267"/>
    <cellStyle name="_Book1_4" xfId="268"/>
    <cellStyle name="20% - 强调文字颜色 4 6" xfId="269"/>
    <cellStyle name="60% - Accent1 2 2" xfId="270"/>
    <cellStyle name="差_1003牟定县 2" xfId="271"/>
    <cellStyle name="60% - 强调文字颜色 2 4" xfId="272"/>
    <cellStyle name="常规 7" xfId="273"/>
    <cellStyle name="_ET_STYLE_NoName_00__2011.7" xfId="274"/>
    <cellStyle name="_ET_STYLE_NoName_00__Book1_1" xfId="275"/>
    <cellStyle name="差_2009年一般性转移支付标准工资_奖励补助测算7.25 2 2_2016年6旬月报表(1)" xfId="276"/>
    <cellStyle name="20% - Accent5 3" xfId="277"/>
    <cellStyle name="20% - 强调文字颜色 5 4" xfId="278"/>
    <cellStyle name="强调文字颜色 4 10" xfId="279"/>
    <cellStyle name="好_Book1_1_来宾市2011年下半年BT融资建设项目计划表201108081 2 2_2016年旬月报表(1)" xfId="280"/>
    <cellStyle name="_ET_STYLE_NoName_00__Book1_1_2011.7" xfId="281"/>
    <cellStyle name="60% - 强调文字颜色 3 2" xfId="282"/>
    <cellStyle name="好_2006年全省财力计算表（中央、决算） 2 2" xfId="283"/>
    <cellStyle name="标题 3 7" xfId="284"/>
    <cellStyle name="_ET_STYLE_NoName_00__截止7月27日前期工作进展情况(7.27）" xfId="285"/>
    <cellStyle name="常规 3 2_（融安）2017年财政收支预算1－10表 (1.13)" xfId="286"/>
    <cellStyle name="好_2017年地方财政预算表（国有资本经营部分）融安县" xfId="287"/>
    <cellStyle name="_ET_STYLE_NoName_00__Book1_1_Book1" xfId="288"/>
    <cellStyle name="强调文字颜色 1 3" xfId="289"/>
    <cellStyle name="_ET_STYLE_NoName_00__Book1_1_来宾市2011年下半年BT融资建设项目计划表201108081" xfId="290"/>
    <cellStyle name="强调文字颜色 2 2 2 2 2" xfId="291"/>
    <cellStyle name="Accent1 - 20% 2 2" xfId="292"/>
    <cellStyle name="20% - Accent1 2 2" xfId="293"/>
    <cellStyle name="20% - 强调文字颜色 1 3 2" xfId="294"/>
    <cellStyle name="Accent5 - 20%" xfId="295"/>
    <cellStyle name="差_义务教育阶段教职工人数（教育厅提供最终） 2 2_2016年7旬月报表(1)" xfId="296"/>
    <cellStyle name="_ET_STYLE_NoName_00__Book1_2" xfId="297"/>
    <cellStyle name="60% - 强调文字颜色 6 3 2 2" xfId="298"/>
    <cellStyle name="60% - Accent1 3" xfId="299"/>
    <cellStyle name="差_奖励补助测算5.23新 2" xfId="300"/>
    <cellStyle name="Accent2 - 60% 2" xfId="301"/>
    <cellStyle name="_ET_STYLE_NoName_00__Book1_2_来宾市2011年下半年BT融资建设项目计划表201108081" xfId="302"/>
    <cellStyle name="好_11大理 2 2_2016年旬月报表(1)" xfId="303"/>
    <cellStyle name="_ET_STYLE_NoName_00__Book1_2011.7" xfId="304"/>
    <cellStyle name="40% - 强调文字颜色 4 5 2" xfId="305"/>
    <cellStyle name="Accent4 - 60% 2 2" xfId="306"/>
    <cellStyle name="差_卫生部门 2 2_2016年7旬月报表(1)" xfId="307"/>
    <cellStyle name="强调文字颜色 3 9" xfId="308"/>
    <cellStyle name="_ET_STYLE_NoName_00__Book1_Book1" xfId="309"/>
    <cellStyle name="20% - 强调文字颜色 5 7" xfId="310"/>
    <cellStyle name="好_Book1_3 2 2_2016年旬月报表(1)" xfId="311"/>
    <cellStyle name="60% - 强调文字颜色 3 5" xfId="312"/>
    <cellStyle name="好_奖励补助测算5.23新 2 2_2016年7旬月报表(1)" xfId="313"/>
    <cellStyle name="_ET_STYLE_NoName_00__Book1_来宾市2011年下半年BT融资建设项目计划表201108081" xfId="314"/>
    <cellStyle name="_ET_STYLE_NoName_00__表一：基数核对表" xfId="315"/>
    <cellStyle name="20% - 强调文字颜色 5 7 2" xfId="316"/>
    <cellStyle name="强调文字颜色 2 2 2 2" xfId="317"/>
    <cellStyle name="Accent1 - 20% 2" xfId="318"/>
    <cellStyle name="20% - Accent1 2" xfId="319"/>
    <cellStyle name="20% - 强调文字颜色 1 3" xfId="320"/>
    <cellStyle name="差_三季度－表二 2 2_2016年6旬月报表(1)" xfId="321"/>
    <cellStyle name="差_Book1_3 3_2016年旬月报表(1)" xfId="322"/>
    <cellStyle name="_ET_STYLE_NoName_00__工程建设管理台帐(7月）" xfId="323"/>
    <cellStyle name="强调 2 2" xfId="324"/>
    <cellStyle name="20% - 强调文字颜色 5 9 2" xfId="325"/>
    <cellStyle name="_ET_STYLE_NoName_00__来宾市2010年BT项目实施情况及2011BT项目计划(1)5.20" xfId="326"/>
    <cellStyle name="60% - Accent1 2" xfId="327"/>
    <cellStyle name="差_1003牟定县" xfId="328"/>
    <cellStyle name="_ET_STYLE_NoName_00__来宾市2011年下半年BT融资建设项目计划表201108081" xfId="329"/>
    <cellStyle name="Accent3 2 2" xfId="330"/>
    <cellStyle name="差_2007年检察院案件数 2 2" xfId="331"/>
    <cellStyle name="통화_BOILER-CO1" xfId="332"/>
    <cellStyle name="comma zerodec" xfId="333"/>
    <cellStyle name="_ET_STYLE_NoName_00__融资完成情况统计表" xfId="334"/>
    <cellStyle name="好_2006年水利统计指标统计表 2 2_2016年6旬月报表(1)" xfId="335"/>
    <cellStyle name="20% - 强调文字颜色 1 4 2" xfId="336"/>
    <cellStyle name="差_2009年一般性转移支付标准工资_奖励补助测算7.25 5_2016年7旬月报表(1)" xfId="337"/>
    <cellStyle name="_桂投9月报统计局" xfId="338"/>
    <cellStyle name="好_历年教师人数" xfId="339"/>
    <cellStyle name="Normal_!!!GO" xfId="340"/>
    <cellStyle name="差_2009年一般性转移支付标准工资_~5676413 3_2016年7旬月报表(1)" xfId="341"/>
    <cellStyle name="常规_(融安县）2017年政府新增一般债券资金安排使用表" xfId="342"/>
    <cellStyle name="_平台公司政府性债务余额明细表" xfId="343"/>
    <cellStyle name="差_奖励补助测算5.23新 2 2_2016年7旬月报表(1)" xfId="344"/>
    <cellStyle name="强调文字颜色 2 2 2 3" xfId="345"/>
    <cellStyle name="Accent1 - 20% 3" xfId="346"/>
    <cellStyle name="20% - Accent1 3" xfId="347"/>
    <cellStyle name="20% - 强调文字颜色 1 4" xfId="348"/>
    <cellStyle name="好_教育厅提供义务教育及高中教师人数（2009年1月6日）" xfId="349"/>
    <cellStyle name="40% - 强调文字颜色 3 6 2" xfId="350"/>
    <cellStyle name="差_15年预算总表(3.25）" xfId="351"/>
    <cellStyle name="好_奖励补助测算5.23新 2 2_2016年旬月报表(1)" xfId="352"/>
    <cellStyle name="_少计债务情况表" xfId="353"/>
    <cellStyle name="20% - 强调文字颜色 3 2 2 3" xfId="354"/>
    <cellStyle name="强调文字颜色 2 2 2" xfId="355"/>
    <cellStyle name="Accent1 - 20%" xfId="356"/>
    <cellStyle name="20% - Accent1" xfId="357"/>
    <cellStyle name="汇总 4_社会保险基金预算调整表" xfId="358"/>
    <cellStyle name="20% - 强调文字颜色 5 4 2" xfId="359"/>
    <cellStyle name="强调文字颜色 2 2 3" xfId="360"/>
    <cellStyle name="20% - Accent2" xfId="361"/>
    <cellStyle name="常规 5_(融安县）2017年政府新增一般债券资金安排使用表" xfId="362"/>
    <cellStyle name="好_教育厅提供义务教育及高中教师人数（2009年1月6日） 3_2016年6旬月报表(1)" xfId="363"/>
    <cellStyle name="60% - 强调文字颜色 3 2 2 2" xfId="364"/>
    <cellStyle name="60% - 强调文字颜色 2 2_(融安县）2017年政府新增一般债券资金安排使用表" xfId="365"/>
    <cellStyle name="20% - Accent2 2" xfId="366"/>
    <cellStyle name="20% - 强调文字颜色 2 3" xfId="367"/>
    <cellStyle name="20% - Accent2 2 2" xfId="368"/>
    <cellStyle name="20% - 强调文字颜色 2 3 2" xfId="369"/>
    <cellStyle name="差_1110洱源县 3_2016年6旬月报表(1)" xfId="370"/>
    <cellStyle name="60% - 强调文字颜色 2 10" xfId="371"/>
    <cellStyle name="差_融资完成情况统计表" xfId="372"/>
    <cellStyle name="差_0502通海县" xfId="373"/>
    <cellStyle name="20% - Accent2 3" xfId="374"/>
    <cellStyle name="20% - 强调文字颜色 2 4" xfId="375"/>
    <cellStyle name="差_2009年一般性转移支付标准工资" xfId="376"/>
    <cellStyle name="40% - 强调文字颜色 3 7 2" xfId="377"/>
    <cellStyle name="20% - Accent3" xfId="378"/>
    <cellStyle name="콤마 [0]_BOILER-CO1" xfId="379"/>
    <cellStyle name="Accent6 2 2" xfId="380"/>
    <cellStyle name="60% - 强调文字颜色 1 2" xfId="381"/>
    <cellStyle name="Heading 4" xfId="382"/>
    <cellStyle name="40% - 强调文字颜色 3 8 2" xfId="383"/>
    <cellStyle name="差_云南省2008年转移支付测算——州市本级考核部分及政策性测算 3_2016年6旬月报表(1)" xfId="384"/>
    <cellStyle name="20% - Accent3 3" xfId="385"/>
    <cellStyle name="20% - 强调文字颜色 3 4" xfId="386"/>
    <cellStyle name="Accent6 - 60% 2" xfId="387"/>
    <cellStyle name="20% - Accent4" xfId="388"/>
    <cellStyle name="20% - 强调文字颜色 2 10 2" xfId="389"/>
    <cellStyle name="差_奖励补助测算7.25 5_2016年6旬月报表(1)" xfId="390"/>
    <cellStyle name="Accent6 - 60% 2 2" xfId="391"/>
    <cellStyle name="20% - Accent4 2" xfId="392"/>
    <cellStyle name="20% - 强调文字颜色 4 3" xfId="393"/>
    <cellStyle name="20% - Accent4 2 2" xfId="394"/>
    <cellStyle name="20% - 强调文字颜色 4 3 2" xfId="395"/>
    <cellStyle name="60% - 强调文字颜色 2 2" xfId="396"/>
    <cellStyle name="60% - 强调文字颜色 5 2_(融安县）2017年政府新增一般债券资金安排使用表" xfId="397"/>
    <cellStyle name="40% - 强调文字颜色 3 9 2" xfId="398"/>
    <cellStyle name="20% - Accent4 3" xfId="399"/>
    <cellStyle name="20% - 强调文字颜色 4 4" xfId="400"/>
    <cellStyle name="Accent6 - 60% 3" xfId="401"/>
    <cellStyle name="20% - Accent5" xfId="402"/>
    <cellStyle name="20% - Accent5 2" xfId="403"/>
    <cellStyle name="20% - 强调文字颜色 5 3" xfId="404"/>
    <cellStyle name="标题 3 3_社会保险基金预算调整表" xfId="405"/>
    <cellStyle name="百分比 3" xfId="406"/>
    <cellStyle name="差_05玉溪 3_2016年旬月报表(1)" xfId="407"/>
    <cellStyle name="20% - Accent5 2 2" xfId="408"/>
    <cellStyle name="20% - 强调文字颜色 5 3 2" xfId="409"/>
    <cellStyle name="40% - 强调文字颜色 6 3 2 2" xfId="410"/>
    <cellStyle name="20% - Accent6" xfId="411"/>
    <cellStyle name="20% - Accent6 2" xfId="412"/>
    <cellStyle name="20% - 强调文字颜色 6 3" xfId="413"/>
    <cellStyle name="差_业务工作量指标" xfId="414"/>
    <cellStyle name="40% - 强调文字颜色 5 4" xfId="415"/>
    <cellStyle name="差_奖励补助测算5.22测试 2 2_2016年6旬月报表(1)" xfId="416"/>
    <cellStyle name="差_2007年可用财力 2" xfId="417"/>
    <cellStyle name="差_地方配套按人均增幅控制8.31（调整结案率后）xl 2 2_2016年7旬月报表(1)" xfId="418"/>
    <cellStyle name="20% - Accent6 2 2" xfId="419"/>
    <cellStyle name="20% - 强调文字颜色 6 3 2" xfId="420"/>
    <cellStyle name="差_业务工作量指标 2" xfId="421"/>
    <cellStyle name="差_高中教师人数（教育厅1.6日提供） 3_2016年6旬月报表(1)" xfId="422"/>
    <cellStyle name="好_2007年政法部门业务指标 3_2016年7旬月报表(1)" xfId="423"/>
    <cellStyle name="20% - Accent6 3" xfId="424"/>
    <cellStyle name="20% - 强调文字颜色 6 4" xfId="425"/>
    <cellStyle name="好_2009年一般性转移支付标准工资_~4190974 3_2016年6旬月报表(1)" xfId="426"/>
    <cellStyle name="标题 3 9_社会保险基金预算调整表" xfId="427"/>
    <cellStyle name="60% - 强调文字颜色 1 9 2" xfId="428"/>
    <cellStyle name="20% - 强调文字颜色 1 10 2" xfId="429"/>
    <cellStyle name="20% - 强调文字颜色 1 2" xfId="430"/>
    <cellStyle name="Bad 3" xfId="431"/>
    <cellStyle name="差_奖励补助测算5.24冯铸 2" xfId="432"/>
    <cellStyle name="20% - 强调文字颜色 1 2 2" xfId="433"/>
    <cellStyle name="好_第一部分：综合全" xfId="434"/>
    <cellStyle name="标题 5" xfId="435"/>
    <cellStyle name="差_1003牟定县 2_2016年6旬月报表(1)" xfId="436"/>
    <cellStyle name="20% - 强调文字颜色 1 2 2 2" xfId="437"/>
    <cellStyle name="20% - 强调文字颜色 1 2 2 2 2" xfId="438"/>
    <cellStyle name="好_第一部分：综合全 2" xfId="439"/>
    <cellStyle name="标题 5 2" xfId="440"/>
    <cellStyle name="20% - 强调文字颜色 1 2 2 3" xfId="441"/>
    <cellStyle name="差_县级基础数据 2" xfId="442"/>
    <cellStyle name="标题 6" xfId="443"/>
    <cellStyle name="40% - 强调文字颜色 2 2" xfId="444"/>
    <cellStyle name="强调文字颜色 1 7 2" xfId="445"/>
    <cellStyle name="好_奖励补助测算7.25" xfId="446"/>
    <cellStyle name="60% - 强调文字颜色 5 10" xfId="447"/>
    <cellStyle name="20% - 强调文字颜色 1 2 3" xfId="448"/>
    <cellStyle name="20% - 强调文字颜色 1 2_(融安县）2017年政府新增一般债券资金安排使用表" xfId="449"/>
    <cellStyle name="差_2007年检察院案件数 3_2016年6旬月报表(1)" xfId="450"/>
    <cellStyle name="Comma_!!!GO" xfId="451"/>
    <cellStyle name="好_05玉溪 3_2016年7旬月报表(1)" xfId="452"/>
    <cellStyle name="Accent5 - 20% 2" xfId="453"/>
    <cellStyle name="差_义务教育阶段教职工人数（教育厅提供最终）" xfId="454"/>
    <cellStyle name="好_业务工作量指标 3_2016年6旬月报表(1)" xfId="455"/>
    <cellStyle name="40% - 强调文字颜色 5 9" xfId="456"/>
    <cellStyle name="20% - 强调文字颜色 1 3 2 2" xfId="457"/>
    <cellStyle name="差_2009年一般性转移支付标准工资_奖励补助测算5.24冯铸" xfId="458"/>
    <cellStyle name="检查单元格 2_(融安县）2017年政府新增一般债券资金安排使用表" xfId="459"/>
    <cellStyle name="Input 2 2" xfId="460"/>
    <cellStyle name="差_基础数据分析 3_2016年7旬月报表(1)" xfId="461"/>
    <cellStyle name="40% - 强调文字颜色 3 2" xfId="462"/>
    <cellStyle name="差_00省级(定稿) 2 2_2016年6旬月报表(1)" xfId="463"/>
    <cellStyle name="计算 2 2" xfId="464"/>
    <cellStyle name="差_Book1_1_来宾市2011年下半年BT融资建设项目计划表201108081 2 2" xfId="465"/>
    <cellStyle name="强调文字颜色 1 8 2" xfId="466"/>
    <cellStyle name="20% - 强调文字颜色 1 3 3" xfId="467"/>
    <cellStyle name="20% - 强调文字颜色 1 5" xfId="468"/>
    <cellStyle name="20% - 强调文字颜色 1 5 2" xfId="469"/>
    <cellStyle name="好_检验表（调整后） 2" xfId="470"/>
    <cellStyle name="20% - 强调文字颜色 1 6" xfId="471"/>
    <cellStyle name="差_Book1_1_2011.7 2 2_2016年6旬月报表(1)" xfId="472"/>
    <cellStyle name="20% - 强调文字颜色 1 6 2" xfId="473"/>
    <cellStyle name="20% - 强调文字颜色 1 7" xfId="474"/>
    <cellStyle name="40% - Accent3 2" xfId="475"/>
    <cellStyle name="20% - 强调文字颜色 1 7 2" xfId="476"/>
    <cellStyle name="差_云南省2008年转移支付测算——州市本级考核部分及政策性测算 2 2_2016年旬月报表(1)" xfId="477"/>
    <cellStyle name="好_基础数据分析 3_2016年7旬月报表(1)" xfId="478"/>
    <cellStyle name="40% - Accent3 2 2" xfId="479"/>
    <cellStyle name="好_2008云南省分县市中小学教职工统计表（教育厅提供）" xfId="480"/>
    <cellStyle name="20% - 强调文字颜色 1 8" xfId="481"/>
    <cellStyle name="40% - Accent3 3" xfId="482"/>
    <cellStyle name="好_三季度－表二 3_2016年7旬月报表(1)" xfId="483"/>
    <cellStyle name="标题 2 5_社会保险基金预算调整表" xfId="484"/>
    <cellStyle name="好_教育厅提供义务教育及高中教师人数（2009年1月6日） 3_2016年旬月报表(1)" xfId="485"/>
    <cellStyle name="好_2008云南省分县市中小学教职工统计表（教育厅提供） 2" xfId="486"/>
    <cellStyle name="标题 1 8" xfId="487"/>
    <cellStyle name="20% - 强调文字颜色 1 8 2" xfId="488"/>
    <cellStyle name="20% - 强调文字颜色 1 9" xfId="489"/>
    <cellStyle name="20% - 强调文字颜色 2 2 2 2 2" xfId="490"/>
    <cellStyle name="好_Book2 2 2_2016年7旬月报表(1)" xfId="491"/>
    <cellStyle name="差_530629_2006年县级财政报表附表 2" xfId="492"/>
    <cellStyle name="20% - 强调文字颜色 2 6 2" xfId="493"/>
    <cellStyle name="标题 2 8" xfId="494"/>
    <cellStyle name="20% - 强调文字颜色 1 9 2" xfId="495"/>
    <cellStyle name="输入 6 2" xfId="496"/>
    <cellStyle name="60% - 强调文字颜色 2 2 3" xfId="497"/>
    <cellStyle name="60% - 强调文字颜色 6 9" xfId="498"/>
    <cellStyle name="好_2007年政法部门业务指标 2 2_2016年7旬月报表(1)" xfId="499"/>
    <cellStyle name="Accent6 - 60%" xfId="500"/>
    <cellStyle name="20% - 强调文字颜色 2 10" xfId="501"/>
    <cellStyle name="40% - 强调文字颜色 3 11" xfId="502"/>
    <cellStyle name="20% - 强调文字颜色 5 2_(融安县）2017年政府新增一般债券资金安排使用表" xfId="503"/>
    <cellStyle name="20% - 强调文字颜色 2 11" xfId="504"/>
    <cellStyle name="标题 2 6_社会保险基金预算调整表" xfId="505"/>
    <cellStyle name="20% - 强调文字颜色 2 2" xfId="506"/>
    <cellStyle name="20% - 强调文字颜色 2 2 2" xfId="507"/>
    <cellStyle name="差_汇总-县级财政报表附表 3" xfId="508"/>
    <cellStyle name="差_来宾市2011年下半年BT融资建设项目计划表201108081 3_2016年6旬月报表(1)" xfId="509"/>
    <cellStyle name="20% - 强调文字颜色 2 2 2 2" xfId="510"/>
    <cellStyle name="差_530629_2006年县级财政报表附表" xfId="511"/>
    <cellStyle name="20% - 强调文字颜色 2 6" xfId="512"/>
    <cellStyle name="40% - Accent4 2" xfId="513"/>
    <cellStyle name="差_2009年一般性转移支付标准工资_奖励补助测算5.24冯铸 2 2_2016年6旬月报表(1)" xfId="514"/>
    <cellStyle name="20% - 强调文字颜色 2 2 2 3" xfId="515"/>
    <cellStyle name="好_Book1_融资完成情况统计表 2_2016年7旬月报表(1)" xfId="516"/>
    <cellStyle name="20% - 强调文字颜色 2 7" xfId="517"/>
    <cellStyle name="强调文字颜色 2 7 2" xfId="518"/>
    <cellStyle name="20% - 强调文字颜色 2 2 3" xfId="519"/>
    <cellStyle name="Accent6 - 40%" xfId="520"/>
    <cellStyle name="20% - 强调文字颜色 4 2 3" xfId="521"/>
    <cellStyle name="强调文字颜色 4 7 2" xfId="522"/>
    <cellStyle name="差_2011.7" xfId="523"/>
    <cellStyle name="检查单元格 10" xfId="524"/>
    <cellStyle name="20% - 强调文字颜色 2 2_(融安县）2017年政府新增一般债券资金安排使用表" xfId="525"/>
    <cellStyle name="Accent4 - 40% 2" xfId="526"/>
    <cellStyle name="60% - 强调文字颜色 4 9" xfId="527"/>
    <cellStyle name="好_2009年一般性转移支付标准工资_地方配套按人均增幅控制8.30xl 2 2_2016年6旬月报表(1)" xfId="528"/>
    <cellStyle name="20% - 强调文字颜色 2 3 2 2" xfId="529"/>
    <cellStyle name="60% - 强调文字颜色 2 10 2" xfId="530"/>
    <cellStyle name="差_奖励补助测算5.24冯铸 2 2_2016年7旬月报表(1)" xfId="531"/>
    <cellStyle name="差_融资完成情况统计表 2" xfId="532"/>
    <cellStyle name="差_0502通海县 2" xfId="533"/>
    <cellStyle name="强调文字颜色 2 8 2" xfId="534"/>
    <cellStyle name="20% - 强调文字颜色 2 3 3" xfId="535"/>
    <cellStyle name="40% - 强调文字颜色 1 10" xfId="536"/>
    <cellStyle name="60% - 强调文字颜色 2 11" xfId="537"/>
    <cellStyle name="差_Book1_1_2011.7" xfId="538"/>
    <cellStyle name="差_融资完成情况统计表 2 2_2016年6旬月报表(1)" xfId="539"/>
    <cellStyle name="好_530629_2006年县级财政报表附表 3_2016年7旬月报表(1)" xfId="540"/>
    <cellStyle name="差_0502通海县 2 2_2016年6旬月报表(1)" xfId="541"/>
    <cellStyle name="20% - 强调文字颜色 2 5" xfId="542"/>
    <cellStyle name="20% - 强调文字颜色 2 5 2" xfId="543"/>
    <cellStyle name="20% - 强调文字颜色 2 7 2" xfId="544"/>
    <cellStyle name="40% - Accent4 2 2" xfId="545"/>
    <cellStyle name="20% - 强调文字颜色 2 9" xfId="546"/>
    <cellStyle name="样式 1" xfId="547"/>
    <cellStyle name="20% - 强调文字颜色 2 8" xfId="548"/>
    <cellStyle name="40% - Accent4 3" xfId="549"/>
    <cellStyle name="60% - 强调文字颜色 1 7" xfId="550"/>
    <cellStyle name="60% - 强调文字颜色 3 10" xfId="551"/>
    <cellStyle name="20% - 强调文字颜色 3 9" xfId="552"/>
    <cellStyle name="20% - 强调文字颜色 2 8 2" xfId="553"/>
    <cellStyle name="20% - 强调文字颜色 2 9 2" xfId="554"/>
    <cellStyle name="20% - 强调文字颜色 4 9" xfId="555"/>
    <cellStyle name="60% - 强调文字颜色 6 2 2 2" xfId="556"/>
    <cellStyle name="20% - 强调文字颜色 3 10" xfId="557"/>
    <cellStyle name="40% - 强调文字颜色 4 11" xfId="558"/>
    <cellStyle name="好_基础数据分析 2 2_2016年旬月报表(1)" xfId="559"/>
    <cellStyle name="40% - 强调文字颜色 2 4" xfId="560"/>
    <cellStyle name="好_桂投9月报统计局 3_2016年旬月报表(1)" xfId="561"/>
    <cellStyle name="40% - 强调文字颜色 2 4 2" xfId="562"/>
    <cellStyle name="好_Book1_工程建设管理台帐(7月） 2_2016年旬月报表(1)" xfId="563"/>
    <cellStyle name="差 2 3" xfId="564"/>
    <cellStyle name="60% - 强调文字颜色 6 2 2 2 2" xfId="565"/>
    <cellStyle name="20% - 强调文字颜色 3 10 2" xfId="566"/>
    <cellStyle name="差_县级公安机关公用经费标准奖励测算方案（定稿） 2 2_2016年6旬月报表(1)" xfId="567"/>
    <cellStyle name="40% - 强调文字颜色 2 5" xfId="568"/>
    <cellStyle name="常规 4 8 2" xfId="569"/>
    <cellStyle name="差_地方配套按人均增幅控制8.31（调整结案率后）xl 2 2" xfId="570"/>
    <cellStyle name="输出 10" xfId="571"/>
    <cellStyle name="60% - 强调文字颜色 6 2 2 3" xfId="572"/>
    <cellStyle name="20% - 强调文字颜色 3 11" xfId="573"/>
    <cellStyle name="好_Book1_3 3_2016年6旬月报表(1)" xfId="574"/>
    <cellStyle name="标题 4 9 2" xfId="575"/>
    <cellStyle name="好_不用软件计算9.1不考虑经费管理评价xl 2 2_2016年6旬月报表(1)" xfId="576"/>
    <cellStyle name="20% - 强调文字颜色 3 2 2 2" xfId="577"/>
    <cellStyle name="标题 2 3_社会保险基金预算调整表" xfId="578"/>
    <cellStyle name="20% - 强调文字颜色 3 2 2 2 2" xfId="579"/>
    <cellStyle name="差_Book1_工程建设管理台帐(7月） 2_2016年旬月报表(1)" xfId="580"/>
    <cellStyle name="40% - 强调文字颜色 2 2 2 2" xfId="581"/>
    <cellStyle name="好_奖励补助测算7.25 2 2" xfId="582"/>
    <cellStyle name="20% - 强调文字颜色 3 2_(融安县）2017年政府新增一般债券资金安排使用表" xfId="583"/>
    <cellStyle name="好_下半年禁毒办案经费分配2544.3万元" xfId="584"/>
    <cellStyle name="40% - 强调文字颜色 6 2" xfId="585"/>
    <cellStyle name="好 3 3" xfId="586"/>
    <cellStyle name="好_2007年人员分部门统计表 2 2_2016年7旬月报表(1)" xfId="587"/>
    <cellStyle name="20% - 强调文字颜色 3 3 2 2" xfId="588"/>
    <cellStyle name="强调文字颜色 3 8 2" xfId="589"/>
    <cellStyle name="20% - 强调文字颜色 3 3 3" xfId="590"/>
    <cellStyle name="40% - 强调文字颜色 6 10" xfId="591"/>
    <cellStyle name="差_县级公安机关公用经费标准奖励测算方案（定稿） 3_2016年6旬月报表(1)" xfId="592"/>
    <cellStyle name="60% - 强调文字颜色 1 2 2" xfId="593"/>
    <cellStyle name="Heading 4 2" xfId="594"/>
    <cellStyle name="适中 9 2" xfId="595"/>
    <cellStyle name="差_2006年水利统计指标统计表 2 2_2016年7旬月报表(1)" xfId="596"/>
    <cellStyle name="差_地方配套按人均增幅控制8.30一般预算平均增幅、人均可用财力平均增幅两次控制、社会治安系数调整、案件数调整xl 2 2_2016年旬月报表(1)" xfId="597"/>
    <cellStyle name="20% - 强调文字颜色 3 4 2" xfId="598"/>
    <cellStyle name="60% - 强调文字颜色 1 3" xfId="599"/>
    <cellStyle name="20% - 强调文字颜色 3 5" xfId="600"/>
    <cellStyle name="差_M03" xfId="601"/>
    <cellStyle name="千位分隔 2 3" xfId="602"/>
    <cellStyle name="好_2009年一般性转移支付标准工资_奖励补助测算7.25 4_2016年旬月报表(1)" xfId="603"/>
    <cellStyle name="差_指标四 3_2016年7旬月报表(1)" xfId="604"/>
    <cellStyle name="60% - 强调文字颜色 1 3 2" xfId="605"/>
    <cellStyle name="20% - 强调文字颜色 3 5 2" xfId="606"/>
    <cellStyle name="差_M03 2" xfId="607"/>
    <cellStyle name="Accent4 - 20% 2 2" xfId="608"/>
    <cellStyle name="60% - 强调文字颜色 1 4" xfId="609"/>
    <cellStyle name="20% - 强调文字颜色 3 6" xfId="610"/>
    <cellStyle name="60% - 强调文字颜色 1 4 2" xfId="611"/>
    <cellStyle name="千位分隔 3 3" xfId="612"/>
    <cellStyle name="标题 4 2 3" xfId="613"/>
    <cellStyle name="20% - 强调文字颜色 3 6 2" xfId="614"/>
    <cellStyle name="60% - 强调文字颜色 1 5" xfId="615"/>
    <cellStyle name="差_云南省2008年中小学教职工情况（教育厅提供20090101加工整理） 3_2016年7旬月报表(1)" xfId="616"/>
    <cellStyle name="好_不用软件计算9.1不考虑经费管理评价xl 2" xfId="617"/>
    <cellStyle name="差_2009年一般性转移支付标准工资_奖励补助测算7.25 5_2016年6旬月报表(1)" xfId="618"/>
    <cellStyle name="20% - 强调文字颜色 3 7" xfId="619"/>
    <cellStyle name="警告文本 2 2" xfId="620"/>
    <cellStyle name="40% - Accent5 2" xfId="621"/>
    <cellStyle name="60% - 强调文字颜色 1 5 2" xfId="622"/>
    <cellStyle name="好_不用软件计算9.1不考虑经费管理评价xl 2 2" xfId="623"/>
    <cellStyle name="Accent3_公安安全支出补充表5.14" xfId="624"/>
    <cellStyle name="20% - 强调文字颜色 3 7 2" xfId="625"/>
    <cellStyle name="差_11大理 2 2_2016年6旬月报表(1)" xfId="626"/>
    <cellStyle name="警告文本 2 2 2" xfId="627"/>
    <cellStyle name="40% - Accent5 2 2" xfId="628"/>
    <cellStyle name="标题 3 4 2" xfId="629"/>
    <cellStyle name="60% - 强调文字颜色 1 6" xfId="630"/>
    <cellStyle name="差_三季度－表二 3_2016年6旬月报表(1)" xfId="631"/>
    <cellStyle name="好_奖励补助测算7.25 3_2016年7旬月报表(1)" xfId="632"/>
    <cellStyle name="20% - 强调文字颜色 3 8" xfId="633"/>
    <cellStyle name="警告文本 2 3" xfId="634"/>
    <cellStyle name="40% - Accent5 3" xfId="635"/>
    <cellStyle name="40% - 强调文字颜色 4 2 2 3" xfId="636"/>
    <cellStyle name="60% - 强调文字颜色 1 6 2" xfId="637"/>
    <cellStyle name="20% - 强调文字颜色 3 8 2" xfId="638"/>
    <cellStyle name="好_Book1_1_2011.7 2" xfId="639"/>
    <cellStyle name="20% - 强调文字颜色 4 10" xfId="640"/>
    <cellStyle name="40% - 强调文字颜色 5 11" xfId="641"/>
    <cellStyle name="强调文字颜色 3 3 3" xfId="642"/>
    <cellStyle name="40% - 强调文字颜色 5 2 2 2" xfId="643"/>
    <cellStyle name="差_Book2 3_2016年6旬月报表(1)" xfId="644"/>
    <cellStyle name="好_指标四 2 2_2016年6旬月报表(1)" xfId="645"/>
    <cellStyle name="20% - 强调文字颜色 6 5 2" xfId="646"/>
    <cellStyle name="好_Book1_1_2011.7 2 2" xfId="647"/>
    <cellStyle name="20% - 强调文字颜色 4 10 2" xfId="648"/>
    <cellStyle name="好_财政支出对上级的依赖程度" xfId="649"/>
    <cellStyle name="标题 14" xfId="650"/>
    <cellStyle name="40% - 强调文字颜色 5 2 2 2 2" xfId="651"/>
    <cellStyle name="PSDec" xfId="652"/>
    <cellStyle name="40% - 强调文字颜色 4 2 2 2 2" xfId="653"/>
    <cellStyle name="好_地方配套按人均增幅控制8.30xl 2 2_2016年旬月报表(1)" xfId="654"/>
    <cellStyle name="好_Book1_1_2011.7 3" xfId="655"/>
    <cellStyle name="20% - 强调文字颜色 4 11" xfId="656"/>
    <cellStyle name="40% - 强调文字颜色 5 2 2 3" xfId="657"/>
    <cellStyle name="差_第一部分：综合全 2" xfId="658"/>
    <cellStyle name="Mon閠aire_!!!GO" xfId="659"/>
    <cellStyle name="20% - 强调文字颜色 4 2" xfId="660"/>
    <cellStyle name="差_奖励补助测算7.25 3_2016年7旬月报表(1)" xfId="661"/>
    <cellStyle name="20% - 强调文字颜色 4 2 2" xfId="662"/>
    <cellStyle name="20% - 强调文字颜色 4 2 2 2 2" xfId="663"/>
    <cellStyle name="好_汇总-县级财政报表附表 2" xfId="664"/>
    <cellStyle name="20% - 强调文字颜色 5 10 2" xfId="665"/>
    <cellStyle name="40% - Accent1" xfId="666"/>
    <cellStyle name="差_Book1_1_2011.7 3" xfId="667"/>
    <cellStyle name="好_来宾市2011年下半年BT融资建设项目计划表201108081 2 2" xfId="668"/>
    <cellStyle name="Accent2_公安安全支出补充表5.14" xfId="669"/>
    <cellStyle name="20% - 强调文字颜色 4 2_(融安县）2017年政府新增一般债券资金安排使用表" xfId="670"/>
    <cellStyle name="好 2_(融安县）2017年政府新增一般债券资金安排使用表" xfId="671"/>
    <cellStyle name="20% - 强调文字颜色 4 3 2 2" xfId="672"/>
    <cellStyle name="输入 10 2" xfId="673"/>
    <cellStyle name="强调文字颜色 4 8 2" xfId="674"/>
    <cellStyle name="20% - 强调文字颜色 4 3 3" xfId="675"/>
    <cellStyle name="注释 2" xfId="676"/>
    <cellStyle name="60% - 强调文字颜色 2 3 2" xfId="677"/>
    <cellStyle name="20% - 强调文字颜色 4 5 2" xfId="678"/>
    <cellStyle name="20% - 强调文字颜色 4 6 2" xfId="679"/>
    <cellStyle name="20% - 强调文字颜色 4 7" xfId="680"/>
    <cellStyle name="40% - 强调文字颜色 2 2_(融安县）2017年政府新增一般债券资金安排使用表" xfId="681"/>
    <cellStyle name="警告文本 3 2" xfId="682"/>
    <cellStyle name="40% - Accent6 2" xfId="683"/>
    <cellStyle name="20% - 强调文字颜色 4 8" xfId="684"/>
    <cellStyle name="差_检验表" xfId="685"/>
    <cellStyle name="40% - Accent6 3" xfId="686"/>
    <cellStyle name="60% - 强调文字颜色 2 6 2" xfId="687"/>
    <cellStyle name="40% - 强调文字颜色 1 3" xfId="688"/>
    <cellStyle name="常规 9 2" xfId="689"/>
    <cellStyle name="差_检验表 2" xfId="690"/>
    <cellStyle name="Accent1" xfId="691"/>
    <cellStyle name="20% - 强调文字颜色 4 8 2" xfId="692"/>
    <cellStyle name="60% - 强调文字颜色 5 11" xfId="693"/>
    <cellStyle name="40% - 强调文字颜色 4 10" xfId="694"/>
    <cellStyle name="20% - 强调文字颜色 4 9 2" xfId="695"/>
    <cellStyle name="60% - 强调文字颜色 2 7 2" xfId="696"/>
    <cellStyle name="40% - 强调文字颜色 2 3" xfId="697"/>
    <cellStyle name="20% - 强调文字颜色 5 2" xfId="698"/>
    <cellStyle name="差_530629_2006年县级财政报表附表 2 2_2016年6旬月报表(1)" xfId="699"/>
    <cellStyle name="20% - 强调文字颜色 5 2 2" xfId="700"/>
    <cellStyle name="20% - 强调文字颜色 5 2 2 2" xfId="701"/>
    <cellStyle name="40% - 强调文字颜色 2 7" xfId="702"/>
    <cellStyle name="差_下半年禁毒办案经费分配2544.3万元" xfId="703"/>
    <cellStyle name="差_05玉溪 3_2016年7旬月报表(1)" xfId="704"/>
    <cellStyle name="百分比 3 3" xfId="705"/>
    <cellStyle name="20% - 强调文字颜色 5 2 2 2 2" xfId="706"/>
    <cellStyle name="40% - 强调文字颜色 2 7 2" xfId="707"/>
    <cellStyle name="差_下半年禁毒办案经费分配2544.3万元 2" xfId="708"/>
    <cellStyle name="20% - 强调文字颜色 5 2 2 3" xfId="709"/>
    <cellStyle name="40% - 强调文字颜色 2 8" xfId="710"/>
    <cellStyle name="差_2009年一般性转移支付标准工资_地方配套按人均增幅控制8.30一般预算平均增幅、人均可用财力平均增幅两次控制、社会治安系数调整、案件数调整xl 2 2_2016年6旬月报表(1)" xfId="711"/>
    <cellStyle name="链接单元格 4_社会保险基金预算调整表" xfId="712"/>
    <cellStyle name="Milliers_!!!GO" xfId="713"/>
    <cellStyle name="40% - 强调文字颜色 1 7 2" xfId="714"/>
    <cellStyle name="强调文字颜色 5 7 2" xfId="715"/>
    <cellStyle name="20% - 强调文字颜色 5 2 3" xfId="716"/>
    <cellStyle name="20% - 强调文字颜色 5 3 2 2" xfId="717"/>
    <cellStyle name="百分比 3 2" xfId="718"/>
    <cellStyle name="Accent5 - 40% 2" xfId="719"/>
    <cellStyle name="好 2 2 2" xfId="720"/>
    <cellStyle name="20% - 强调文字颜色 5 5" xfId="721"/>
    <cellStyle name="HEADING1" xfId="722"/>
    <cellStyle name="Accent5 - 40% 2 2" xfId="723"/>
    <cellStyle name="强调文字颜色 2 3 3" xfId="724"/>
    <cellStyle name="好 2 2 2 2" xfId="725"/>
    <cellStyle name="20% - 强调文字颜色 5 5 2" xfId="726"/>
    <cellStyle name="Accent5 - 40% 3" xfId="727"/>
    <cellStyle name="Accent2 - 60% 2 2" xfId="728"/>
    <cellStyle name="好 2 2 3" xfId="729"/>
    <cellStyle name="20% - 强调文字颜色 5 6" xfId="730"/>
    <cellStyle name="差_奖励补助测算5.23新 2 2" xfId="731"/>
    <cellStyle name="好_5334_2006年迪庆县级财政报表附表" xfId="732"/>
    <cellStyle name="好_2015年基金预算表" xfId="733"/>
    <cellStyle name="20% - 强调文字颜色 5 6 2" xfId="734"/>
    <cellStyle name="强调 1" xfId="735"/>
    <cellStyle name="20% - 强调文字颜色 5 8" xfId="736"/>
    <cellStyle name="差_2009年一般性转移支付标准工资 2 2_2016年旬月报表(1)" xfId="737"/>
    <cellStyle name="强调 1 2" xfId="738"/>
    <cellStyle name="20% - 强调文字颜色 5 8 2" xfId="739"/>
    <cellStyle name="强调 2" xfId="740"/>
    <cellStyle name="20% - 强调文字颜色 5 9" xfId="741"/>
    <cellStyle name="差_地方配套按人均增幅控制8.30一般预算平均增幅、人均可用财力平均增幅两次控制、社会治安系数调整、案件数调整xl 2 2" xfId="742"/>
    <cellStyle name="差_~4190974 3_2016年旬月报表(1)" xfId="743"/>
    <cellStyle name="差_指标四 2 2_2016年6旬月报表(1)" xfId="744"/>
    <cellStyle name="60% - Accent1" xfId="745"/>
    <cellStyle name="差_第五部分(才淼、饶永宏） 3_2016年6旬月报表(1)" xfId="746"/>
    <cellStyle name="注释 2 2_社会保险基金预算调整表" xfId="747"/>
    <cellStyle name="20% - 强调文字颜色 6 10" xfId="748"/>
    <cellStyle name="20% - 强调文字颜色 6 10 2" xfId="749"/>
    <cellStyle name="20% - 强调文字颜色 6 11" xfId="750"/>
    <cellStyle name="20% - 强调文字颜色 6 2" xfId="751"/>
    <cellStyle name="好_2009年一般性转移支付标准工资_地方配套按人均增幅控制8.30一般预算平均增幅、人均可用财力平均增幅两次控制、社会治安系数调整、案件数调整xl 2 2" xfId="752"/>
    <cellStyle name="40% - 强调文字颜色 4 4" xfId="753"/>
    <cellStyle name="Accent6 - 20% 3" xfId="754"/>
    <cellStyle name="20% - 强调文字颜色 6 2 2" xfId="755"/>
    <cellStyle name="40% - 强调文字颜色 4 4 2" xfId="756"/>
    <cellStyle name="差_1003牟定县 2_2016年7旬月报表(1)" xfId="757"/>
    <cellStyle name="20% - 强调文字颜色 6 2 2 2" xfId="758"/>
    <cellStyle name="差_下半年禁吸戒毒经费1000万元 3_2016年7旬月报表(1)" xfId="759"/>
    <cellStyle name="强调文字颜色 2 6 2" xfId="760"/>
    <cellStyle name="好_2007年政法部门业务指标 2 2_2016年6旬月报表(1)" xfId="761"/>
    <cellStyle name="Accent1 - 60%" xfId="762"/>
    <cellStyle name="20% - 强调文字颜色 6 2 2 2 2" xfId="763"/>
    <cellStyle name="强调文字颜色 2 7" xfId="764"/>
    <cellStyle name="差_Book1_1_2011.7 3_2016年7旬月报表(1)" xfId="765"/>
    <cellStyle name="好_来宾市2011年下半年BT融资建设项目计划表201108081 2 2_2016年7旬月报表(1)" xfId="766"/>
    <cellStyle name="百分比 2 2 2" xfId="767"/>
    <cellStyle name="20% - 强调文字颜色 6 2 2 3" xfId="768"/>
    <cellStyle name="40% - 强调文字颜色 4 5" xfId="769"/>
    <cellStyle name="Accent4 - 60% 2" xfId="770"/>
    <cellStyle name="解释性文本 10" xfId="771"/>
    <cellStyle name="差_2009年一般性转移支付标准工资_地方配套按人均增幅控制8.30xl 3_2016年旬月报表(1)" xfId="772"/>
    <cellStyle name="强调文字颜色 6 7 2" xfId="773"/>
    <cellStyle name="20% - 强调文字颜色 6 2 3" xfId="774"/>
    <cellStyle name="20% - 强调文字颜色 6 2_(融安县）2017年政府新增一般债券资金安排使用表" xfId="775"/>
    <cellStyle name="差_云南省2008年转移支付测算——州市本级考核部分及政策性测算 2 2_2016年7旬月报表(1)" xfId="776"/>
    <cellStyle name="40% - 强调文字颜色 5 4 2" xfId="777"/>
    <cellStyle name="60% - 强调文字颜色 6 3" xfId="778"/>
    <cellStyle name="20% - 强调文字颜色 6 3 2 2" xfId="779"/>
    <cellStyle name="差_业务工作量指标 2 2" xfId="780"/>
    <cellStyle name="Calculation 2" xfId="781"/>
    <cellStyle name="差_Book1_1_2011.7 2 2" xfId="782"/>
    <cellStyle name="40% - 强调文字颜色 5 5" xfId="783"/>
    <cellStyle name="强调文字颜色 6 8 2" xfId="784"/>
    <cellStyle name="no dec" xfId="785"/>
    <cellStyle name="20% - 强调文字颜色 6 3 3" xfId="786"/>
    <cellStyle name="差_530623_2006年县级财政报表附表 2" xfId="787"/>
    <cellStyle name="差_业务工作量指标 3" xfId="788"/>
    <cellStyle name="Neutral 2" xfId="789"/>
    <cellStyle name="60% - 强调文字颜色 4 2 2" xfId="790"/>
    <cellStyle name="40% - 强调文字颜色 6 4" xfId="791"/>
    <cellStyle name="强调文字颜色 3 2 3" xfId="792"/>
    <cellStyle name="好_来宾市2011年下半年BT融资建设项目计划表201108081 3_2016年7旬月报表(1)" xfId="793"/>
    <cellStyle name="差_教育厅提供义务教育及高中教师人数（2009年1月6日） 2 2_2016年7旬月报表(1)" xfId="794"/>
    <cellStyle name="20% - 强调文字颜色 6 4 2" xfId="795"/>
    <cellStyle name="差_地方配套按人均增幅控制8.30xl" xfId="796"/>
    <cellStyle name="好_2006年分析表 2" xfId="797"/>
    <cellStyle name="40% - 强调文字颜色 5 2 2" xfId="798"/>
    <cellStyle name="20% - 强调文字颜色 6 5" xfId="799"/>
    <cellStyle name="20% - 强调文字颜色 6 6" xfId="800"/>
    <cellStyle name="差_高中教师人数（教育厅1.6日提供） 2" xfId="801"/>
    <cellStyle name="差_下半年禁吸戒毒经费1000万元 2 2_2016年旬月报表(1)" xfId="802"/>
    <cellStyle name="标题 1 7_社会保险基金预算调整表" xfId="803"/>
    <cellStyle name="40% - 强调文字颜色 5 2 3" xfId="804"/>
    <cellStyle name="60% - 强调文字颜色 4 4 2" xfId="805"/>
    <cellStyle name="40% - Accent3" xfId="806"/>
    <cellStyle name="20% - 强调文字颜色 6 6 2" xfId="807"/>
    <cellStyle name="差_0605石屏县 3_2016年旬月报表(1)" xfId="808"/>
    <cellStyle name="差_高中教师人数（教育厅1.6日提供） 2 2" xfId="809"/>
    <cellStyle name="20% - 强调文字颜色 6 7" xfId="810"/>
    <cellStyle name="差_高中教师人数（教育厅1.6日提供） 3" xfId="811"/>
    <cellStyle name="20% - 强调文字颜色 6 7 2" xfId="812"/>
    <cellStyle name="标题 3 7 2" xfId="813"/>
    <cellStyle name="差_云南省2008年中小学教职工情况（教育厅提供20090101加工整理） 2 2_2016年6旬月报表(1)" xfId="814"/>
    <cellStyle name="60% - 强调文字颜色 4 6" xfId="815"/>
    <cellStyle name="差_00省级(打印) 3_2016年旬月报表(1)" xfId="816"/>
    <cellStyle name="40% - 强调文字颜色 5 2_(融安县）2017年政府新增一般债券资金安排使用表" xfId="817"/>
    <cellStyle name="20% - 强调文字颜色 6 8" xfId="818"/>
    <cellStyle name="差_2009年一般性转移支付标准工资_地方配套按人均增幅控制8.31（调整结案率后）xl 3_2016年6旬月报表(1)" xfId="819"/>
    <cellStyle name="20% - 强调文字颜色 6 8 2" xfId="820"/>
    <cellStyle name="强调文字颜色 4 3 2 2" xfId="821"/>
    <cellStyle name="Norma,_laroux_4_营业在建 (2)_E21" xfId="822"/>
    <cellStyle name="60% - Accent6 2 2" xfId="823"/>
    <cellStyle name="20% - 强调文字颜色 6 9" xfId="824"/>
    <cellStyle name="20% - 强调文字颜色 6 9 2" xfId="825"/>
    <cellStyle name="差_2009年一般性转移支付标准工资_~5676413 2 2_2016年7旬月报表(1)" xfId="826"/>
    <cellStyle name="好_融资完成情况统计表" xfId="827"/>
    <cellStyle name="差_三季度－表二 3" xfId="828"/>
    <cellStyle name="好_汇总-县级财政报表附表 2 2" xfId="829"/>
    <cellStyle name="40% - Accent1 2" xfId="830"/>
    <cellStyle name="好_2、土地面积、人口、粮食产量基本情况 3_2016年6旬月报表(1)" xfId="831"/>
    <cellStyle name="40% - Accent1 2 2" xfId="832"/>
    <cellStyle name="好_奖励补助测算5.22测试 2" xfId="833"/>
    <cellStyle name="40% - Accent1 3" xfId="834"/>
    <cellStyle name="好_汇总-县级财政报表附表 3" xfId="835"/>
    <cellStyle name="40% - Accent2" xfId="836"/>
    <cellStyle name="40% - Accent2 2" xfId="837"/>
    <cellStyle name="40% - Accent2 2 2" xfId="838"/>
    <cellStyle name="40% - Accent2 3" xfId="839"/>
    <cellStyle name="Normal - Style1" xfId="840"/>
    <cellStyle name="40% - Accent4" xfId="841"/>
    <cellStyle name="差_2009年一般性转移支付标准工资_奖励补助测算5.23新 2 2_2016年旬月报表(1)" xfId="842"/>
    <cellStyle name="差_Book1_1 2_2016年6旬月报表(1)" xfId="843"/>
    <cellStyle name="e鯪9Y_x000B_" xfId="844"/>
    <cellStyle name="警告文本 2" xfId="845"/>
    <cellStyle name="40% - Accent5" xfId="846"/>
    <cellStyle name="警告文本 3" xfId="847"/>
    <cellStyle name="40% - Accent6" xfId="848"/>
    <cellStyle name="Calculation" xfId="849"/>
    <cellStyle name="40% - 强调文字颜色 1 10 2" xfId="850"/>
    <cellStyle name="差_Book1_1_2011.7 2" xfId="851"/>
    <cellStyle name="40% - 强调文字颜色 1 11" xfId="852"/>
    <cellStyle name="差_桂投9月报统计局 2 2" xfId="853"/>
    <cellStyle name="60% - Accent2 2" xfId="854"/>
    <cellStyle name="差_11大理 2 2_2016年7旬月报表(1)" xfId="855"/>
    <cellStyle name="40% - 强调文字颜色 1 2" xfId="856"/>
    <cellStyle name="差_2009年一般性转移支付标准工资_奖励补助测算7.23 2 2_2016年旬月报表(1)" xfId="857"/>
    <cellStyle name="40% - 强调文字颜色 4 3 2 2" xfId="858"/>
    <cellStyle name="40% - 强调文字颜色 1 2 2" xfId="859"/>
    <cellStyle name="差_2008云南省分县市中小学教职工统计表（教育厅提供） 2 2_2016年6旬月报表(1)" xfId="860"/>
    <cellStyle name="好_高中教师人数（教育厅1.6日提供） 2 2_2016年7旬月报表(1)" xfId="861"/>
    <cellStyle name="40% - 强调文字颜色 6 2 2 3" xfId="862"/>
    <cellStyle name="好_~5676413 2 2_2016年7旬月报表(1)" xfId="863"/>
    <cellStyle name="差_奖励补助测算5.22测试 3_2016年7旬月报表(1)" xfId="864"/>
    <cellStyle name="差_指标四 2" xfId="865"/>
    <cellStyle name="千位分隔 6" xfId="866"/>
    <cellStyle name="标题 4 5" xfId="867"/>
    <cellStyle name="40% - 强调文字颜色 4 2 3" xfId="868"/>
    <cellStyle name="40% - 强调文字颜色 1 2 2 2 2" xfId="869"/>
    <cellStyle name="好_高中教师人数（教育厅1.6日提供） 2 2_2016年6旬月报表(1)" xfId="870"/>
    <cellStyle name="40% - 强调文字颜色 1 2 2 3" xfId="871"/>
    <cellStyle name="好_~5676413 2 2_2016年6旬月报表(1)" xfId="872"/>
    <cellStyle name="差_奖励补助测算5.22测试 3_2016年6旬月报表(1)" xfId="873"/>
    <cellStyle name="强调文字颜色 5 2_(融安县）2017年政府新增一般债券资金安排使用表" xfId="874"/>
    <cellStyle name="汇总 9_社会保险基金预算调整表" xfId="875"/>
    <cellStyle name="40% - 强调文字颜色 1 2 3" xfId="876"/>
    <cellStyle name="差_基础数据分析 2 2_2016年7旬月报表(1)" xfId="877"/>
    <cellStyle name="标题 6 2" xfId="878"/>
    <cellStyle name="好_2009年一般性转移支付标准工资_奖励补助测算5.24冯铸 2 2_2016年旬月报表(1)" xfId="879"/>
    <cellStyle name="40% - 强调文字颜色 1 2_(融安县）2017年政府新增一般债券资金安排使用表" xfId="880"/>
    <cellStyle name="差_地方配套按人均增幅控制8.30xl 2 2_2016年7旬月报表(1)" xfId="881"/>
    <cellStyle name="40% - 强调文字颜色 1 3 2" xfId="882"/>
    <cellStyle name="差_教育厅提供义务教育及高中教师人数（2009年1月6日） 3_2016年旬月报表(1)" xfId="883"/>
    <cellStyle name="差_云南省2008年中小学教职工情况（教育厅提供20090101加工整理） 3" xfId="884"/>
    <cellStyle name="差_奖励补助测算5.23新 2 2_2016年6旬月报表(1)" xfId="885"/>
    <cellStyle name="40% - 强调文字颜色 1 3 2 2" xfId="886"/>
    <cellStyle name="差_2009年一般性转移支付标准工资_~5676413 3_2016年旬月报表(1)" xfId="887"/>
    <cellStyle name="40% - 强调文字颜色 1 3 3" xfId="888"/>
    <cellStyle name="好_M01-2(州市补助收入) 3_2016年7旬月报表(1)" xfId="889"/>
    <cellStyle name="40% - 强调文字颜色 1 4" xfId="890"/>
    <cellStyle name="差_05玉溪 2 2_2016年旬月报表(1)" xfId="891"/>
    <cellStyle name="强调文字颜色 5 2 2 2 2" xfId="892"/>
    <cellStyle name="标题 1 2 2_社会保险基金预算调整表" xfId="893"/>
    <cellStyle name="差_00省级(打印) 3_2016年7旬月报表(1)" xfId="894"/>
    <cellStyle name="40% - 强调文字颜色 1 4 2" xfId="895"/>
    <cellStyle name="40% - 强调文字颜色 1 5" xfId="896"/>
    <cellStyle name="常规 4 7 2" xfId="897"/>
    <cellStyle name="40% - 强调文字颜色 1 5 2" xfId="898"/>
    <cellStyle name="输入 2 2_社会保险基金预算调整表" xfId="899"/>
    <cellStyle name="40% - 强调文字颜色 1 6" xfId="900"/>
    <cellStyle name="差_地方配套按人均增幅控制8.30xl 3_2016年7旬月报表(1)" xfId="901"/>
    <cellStyle name="40% - 强调文字颜色 1 6 2" xfId="902"/>
    <cellStyle name="40% - 强调文字颜色 1 8" xfId="903"/>
    <cellStyle name="差_2006年基础数据 2 2_2016年旬月报表(1)" xfId="904"/>
    <cellStyle name="40% - 强调文字颜色 1 7" xfId="905"/>
    <cellStyle name="差_14年预算调整总表(12.2）" xfId="906"/>
    <cellStyle name="好_05玉溪 2 2_2016年6旬月报表(1)" xfId="907"/>
    <cellStyle name="40% - 强调文字颜色 1 9" xfId="908"/>
    <cellStyle name="Mon閠aire [0]_!!!GO" xfId="909"/>
    <cellStyle name="40% - 强调文字颜色 4 8" xfId="910"/>
    <cellStyle name="40% - 强调文字颜色 1 9 2" xfId="911"/>
    <cellStyle name="好_2009年一般性转移支付标准工资_奖励补助测算7.25 2 2_2016年7旬月报表(1)" xfId="912"/>
    <cellStyle name="Accent6 - 40% 2 2" xfId="913"/>
    <cellStyle name="60% - 强调文字颜色 1 8" xfId="914"/>
    <cellStyle name="60% - 强调文字颜色 3 11" xfId="915"/>
    <cellStyle name="40% - 强调文字颜色 2 10" xfId="916"/>
    <cellStyle name="差_2009年一般性转移支付标准工资_地方配套按人均增幅控制8.30xl 3_2016年6旬月报表(1)" xfId="917"/>
    <cellStyle name="60% - 强调文字颜色 1 8 2" xfId="918"/>
    <cellStyle name="40% - 强调文字颜色 2 10 2" xfId="919"/>
    <cellStyle name="40% - 强调文字颜色 2 2 2" xfId="920"/>
    <cellStyle name="60% - Accent4 3" xfId="921"/>
    <cellStyle name="40% - 强调文字颜色 2 2 2 2 2" xfId="922"/>
    <cellStyle name="好_地方配套按人均增幅控制8.31（调整结案率后）xl 3_2016年6旬月报表(1)" xfId="923"/>
    <cellStyle name="PSInt 3" xfId="924"/>
    <cellStyle name="60% - 强调文字颜色 5 2" xfId="925"/>
    <cellStyle name="差_奖励补助测算5.24冯铸 3_2016年6旬月报表(1)" xfId="926"/>
    <cellStyle name="40% - 强调文字颜色 2 2 2 3" xfId="927"/>
    <cellStyle name="40% - 强调文字颜色 2 2 3" xfId="928"/>
    <cellStyle name="差_三季度－表二 2 2_2016年7旬月报表(1)" xfId="929"/>
    <cellStyle name="差_2009年一般性转移支付标准工资_~4190974" xfId="930"/>
    <cellStyle name="40% - 强调文字颜色 4 10 2" xfId="931"/>
    <cellStyle name="40% - 强调文字颜色 2 3 2" xfId="932"/>
    <cellStyle name="差_下半年禁吸戒毒经费1000万元" xfId="933"/>
    <cellStyle name="40% - 强调文字颜色 2 3 2 2" xfId="934"/>
    <cellStyle name="差_5334_2006年迪庆县级财政报表附表 2 2_2016年6旬月报表(1)" xfId="935"/>
    <cellStyle name="差_下半年禁吸戒毒经费1000万元 2" xfId="936"/>
    <cellStyle name="Accent3 3" xfId="937"/>
    <cellStyle name="差_2007年检察院案件数 3" xfId="938"/>
    <cellStyle name="40% - 强调文字颜色 2 3 3" xfId="939"/>
    <cellStyle name="差_15年预算总表(3.5）" xfId="940"/>
    <cellStyle name="40% - 强调文字颜色 2 5 2" xfId="941"/>
    <cellStyle name="好_奖励补助测算5.22测试 3_2016年7旬月报表(1)" xfId="942"/>
    <cellStyle name="40% - 强调文字颜色 2 6" xfId="943"/>
    <cellStyle name="差_2009年一般性转移支付标准工资_奖励补助测算7.25 (version 1) (version 1) 3_2016年旬月报表(1)" xfId="944"/>
    <cellStyle name="标题 1 3" xfId="945"/>
    <cellStyle name="40% - 强调文字颜色 2 8 2" xfId="946"/>
    <cellStyle name="好_2007年政法部门业务指标" xfId="947"/>
    <cellStyle name="40% - 强调文字颜色 2 9" xfId="948"/>
    <cellStyle name="好_2007年政法部门业务指标 2" xfId="949"/>
    <cellStyle name="标题 2 3" xfId="950"/>
    <cellStyle name="40% - 强调文字颜色 2 9 2" xfId="951"/>
    <cellStyle name="差_~5676413 2 2_2016年6旬月报表(1)" xfId="952"/>
    <cellStyle name="Check Cell_社会保险基金预算调整表" xfId="953"/>
    <cellStyle name="好_2009年一般性转移支付标准工资_地方配套按人均增幅控制8.31（调整结案率后）xl" xfId="954"/>
    <cellStyle name="40% - 强调文字颜色 3 2 2" xfId="955"/>
    <cellStyle name="40% - 强调文字颜色 6 9" xfId="956"/>
    <cellStyle name="差_三季度－表二" xfId="957"/>
    <cellStyle name="好_2009年一般性转移支付标准工资_地方配套按人均增幅控制8.31（调整结案率后）xl 2" xfId="958"/>
    <cellStyle name="好_2007年政法部门业务指标 3_2016年旬月报表(1)" xfId="959"/>
    <cellStyle name="40% - 强调文字颜色 3 2 2 2" xfId="960"/>
    <cellStyle name="40% - 强调文字颜色 6 9 2" xfId="961"/>
    <cellStyle name="差_三季度－表二 2" xfId="962"/>
    <cellStyle name="好_2009年一般性转移支付标准工资_地方配套按人均增幅控制8.31（调整结案率后）xl 2 2" xfId="963"/>
    <cellStyle name="40% - 强调文字颜色 3 2 2 2 2" xfId="964"/>
    <cellStyle name="好_2009年一般性转移支付标准工资_地方配套按人均增幅控制8.31（调整结案率后）xl 3" xfId="965"/>
    <cellStyle name="40% - 强调文字颜色 3 2 2 3" xfId="966"/>
    <cellStyle name="40% - 强调文字颜色 3 2 3" xfId="967"/>
    <cellStyle name="Normal" xfId="968"/>
    <cellStyle name="40% - 强调文字颜色 3 2_(融安县）2017年政府新增一般债券资金安排使用表" xfId="969"/>
    <cellStyle name="gcd 3" xfId="970"/>
    <cellStyle name="60% - 强调文字颜色 2 8 2" xfId="971"/>
    <cellStyle name="40% - 强调文字颜色 3 3" xfId="972"/>
    <cellStyle name="40% - 强调文字颜色 3 3 2" xfId="973"/>
    <cellStyle name="差_0605石屏县 2 2_2016年7旬月报表(1)" xfId="974"/>
    <cellStyle name="差_2015年财政收支预算1－10表" xfId="975"/>
    <cellStyle name="标题 4 6" xfId="976"/>
    <cellStyle name="Output 2_社会保险基金预算调整表" xfId="977"/>
    <cellStyle name="40% - 强调文字颜色 3 3 2 2" xfId="978"/>
    <cellStyle name="40% - 强调文字颜色 3 4" xfId="979"/>
    <cellStyle name="40% - 强调文字颜色 3 4 2" xfId="980"/>
    <cellStyle name="40% - 强调文字颜色 3 5" xfId="981"/>
    <cellStyle name="常规 4 9 2" xfId="982"/>
    <cellStyle name="好_2009年一般性转移支付标准工资 3" xfId="983"/>
    <cellStyle name="40% - 强调文字颜色 3 5 2" xfId="984"/>
    <cellStyle name="40% - 强调文字颜色 3 6" xfId="985"/>
    <cellStyle name="6mal" xfId="986"/>
    <cellStyle name="好_2006年基础数据 2 2_2016年6旬月报表(1)" xfId="987"/>
    <cellStyle name="40% - 强调文字颜色 3 7" xfId="988"/>
    <cellStyle name="千位分隔 5" xfId="989"/>
    <cellStyle name="标题 4 4" xfId="990"/>
    <cellStyle name="40% - 强调文字颜色 4 2 2" xfId="991"/>
    <cellStyle name="千位分隔 5 2" xfId="992"/>
    <cellStyle name="好_Book1_2 2_2016年7旬月报表(1)" xfId="993"/>
    <cellStyle name="标题 4 4 2" xfId="994"/>
    <cellStyle name="差_第一部分：综合全" xfId="995"/>
    <cellStyle name="差_2007年政法部门业务指标 2 2_2016年7旬月报表(1)" xfId="996"/>
    <cellStyle name="差_高中教师人数（教育厅1.6日提供） 3_2016年旬月报表(1)" xfId="997"/>
    <cellStyle name="40% - 强调文字颜色 4 2 2 2" xfId="998"/>
    <cellStyle name="汇总 6 2" xfId="999"/>
    <cellStyle name="好_M01-2(州市补助收入) 3" xfId="1000"/>
    <cellStyle name="40% - 强调文字颜色 4 2_(融安县）2017年政府新增一般债券资金安排使用表" xfId="1001"/>
    <cellStyle name="输入 2 2 2" xfId="1002"/>
    <cellStyle name="差_2009年一般性转移支付标准工资_地方配套按人均增幅控制8.30一般预算平均增幅、人均可用财力平均增幅两次控制、社会治安系数调整、案件数调整xl 3_2016年旬月报表(1)" xfId="1003"/>
    <cellStyle name="60% - 强调文字颜色 2 9 2" xfId="1004"/>
    <cellStyle name="40% - 强调文字颜色 4 3" xfId="1005"/>
    <cellStyle name="40% - 强调文字颜色 4 6" xfId="1006"/>
    <cellStyle name="计算 7_社会保险基金预算调整表" xfId="1007"/>
    <cellStyle name="PSSpacer" xfId="1008"/>
    <cellStyle name="Accent4 - 60% 3" xfId="1009"/>
    <cellStyle name="40% - 强调文字颜色 4 6 2" xfId="1010"/>
    <cellStyle name="输出 2 2_社会保险基金预算调整表" xfId="1011"/>
    <cellStyle name="PSSpacer 2" xfId="1012"/>
    <cellStyle name="40% - 强调文字颜色 4 7" xfId="1013"/>
    <cellStyle name="40% - 强调文字颜色 4 7 2" xfId="1014"/>
    <cellStyle name="40% - 强调文字颜色 4 8 2" xfId="1015"/>
    <cellStyle name="40% - 强调文字颜色 4 9" xfId="1016"/>
    <cellStyle name="差_Book1_3 2 2_2016年旬月报表(1)" xfId="1017"/>
    <cellStyle name="40% - 强调文字颜色 4 9 2" xfId="1018"/>
    <cellStyle name="Input Cells 2" xfId="1019"/>
    <cellStyle name="60% - 强调文字颜色 6 11" xfId="1020"/>
    <cellStyle name="40% - 强调文字颜色 5 10" xfId="1021"/>
    <cellStyle name="40% - 强调文字颜色 5 10 2" xfId="1022"/>
    <cellStyle name="好_2006年分析表" xfId="1023"/>
    <cellStyle name="40% - 强调文字颜色 5 2" xfId="1024"/>
    <cellStyle name="好 2 3" xfId="1025"/>
    <cellStyle name="40% - 强调文字颜色 5 3" xfId="1026"/>
    <cellStyle name="好_530629_2006年县级财政报表附表 2 2_2016年6旬月报表(1)" xfId="1027"/>
    <cellStyle name="40% - 强调文字颜色 5 3 2" xfId="1028"/>
    <cellStyle name="强调文字颜色 4 3 3" xfId="1029"/>
    <cellStyle name="好_Book1_1_2011.7 2 2_2016年旬月报表(1)" xfId="1030"/>
    <cellStyle name="40% - 强调文字颜色 5 3 2 2" xfId="1031"/>
    <cellStyle name="60% - Accent6 3" xfId="1032"/>
    <cellStyle name="好_530623_2006年县级财政报表附表 3_2016年6旬月报表(1)" xfId="1033"/>
    <cellStyle name="40% - 强调文字颜色 5 3 3" xfId="1034"/>
    <cellStyle name="Calculation 2 2" xfId="1035"/>
    <cellStyle name="好_财政供养人员 3_2016年旬月报表(1)" xfId="1036"/>
    <cellStyle name="40% - 强调文字颜色 5 5 2" xfId="1037"/>
    <cellStyle name="差_Book1_工程建设管理台帐(7月）" xfId="1038"/>
    <cellStyle name="Warning Text" xfId="1039"/>
    <cellStyle name="Calculation 3" xfId="1040"/>
    <cellStyle name="差_2008云南省分县市中小学教职工统计表（教育厅提供） 2 2_2016年旬月报表(1)" xfId="1041"/>
    <cellStyle name="注释 2 2" xfId="1042"/>
    <cellStyle name="40% - 强调文字颜色 5 6" xfId="1043"/>
    <cellStyle name="60% - 强调文字颜色 2 3 2 2" xfId="1044"/>
    <cellStyle name="Accent1 - 40% 3" xfId="1045"/>
    <cellStyle name="差_2006年基础数据 3" xfId="1046"/>
    <cellStyle name="注释 2 2 2" xfId="1047"/>
    <cellStyle name="40% - 强调文字颜色 5 6 2" xfId="1048"/>
    <cellStyle name="差_下半年禁吸戒毒经费1000万元 2 2_2016年7旬月报表(1)" xfId="1049"/>
    <cellStyle name="常规_2016年融安县债务限额和余额情况表" xfId="1050"/>
    <cellStyle name="注释 2 3 2" xfId="1051"/>
    <cellStyle name="40% - 强调文字颜色 5 7 2" xfId="1052"/>
    <cellStyle name="注释 2 4" xfId="1053"/>
    <cellStyle name="40% - 强调文字颜色 5 8" xfId="1054"/>
    <cellStyle name="40% - 强调文字颜色 5 8 2" xfId="1055"/>
    <cellStyle name="好_~4190974 3" xfId="1056"/>
    <cellStyle name="好_2007年检察院案件数 3" xfId="1057"/>
    <cellStyle name="Accent5 - 20% 2 2" xfId="1058"/>
    <cellStyle name="差_义务教育阶段教职工人数（教育厅提供最终） 2" xfId="1059"/>
    <cellStyle name="40% - 强调文字颜色 5 9 2" xfId="1060"/>
    <cellStyle name="40% - 强调文字颜色 6 10 2" xfId="1061"/>
    <cellStyle name="好_下半年禁毒办案经费分配2544.3万元 2" xfId="1062"/>
    <cellStyle name="40% - 强调文字颜色 6 2 2" xfId="1063"/>
    <cellStyle name="40% - 强调文字颜色 6 2 2 2" xfId="1064"/>
    <cellStyle name="差_2009年一般性转移支付标准工资_~5676413 3" xfId="1065"/>
    <cellStyle name="40% - 强调文字颜色 6 2 2 2 2" xfId="1066"/>
    <cellStyle name="差_奖励补助测算7.23 2 2" xfId="1067"/>
    <cellStyle name="40% - 强调文字颜色 6 2 3" xfId="1068"/>
    <cellStyle name="40% - 强调文字颜色 6 3" xfId="1069"/>
    <cellStyle name="40% - 强调文字颜色 6 3 2" xfId="1070"/>
    <cellStyle name="差_2009年一般性转移支付标准工资_奖励补助测算7.23" xfId="1071"/>
    <cellStyle name="40% - 强调文字颜色 6 3 3" xfId="1072"/>
    <cellStyle name="40% - 强调文字颜色 6 5 2" xfId="1073"/>
    <cellStyle name="注释 3 2" xfId="1074"/>
    <cellStyle name="40% - 强调文字颜色 6 6" xfId="1075"/>
    <cellStyle name="注释 3 3" xfId="1076"/>
    <cellStyle name="40% - 强调文字颜色 6 7" xfId="1077"/>
    <cellStyle name="好_05玉溪 3_2016年旬月报表(1)" xfId="1078"/>
    <cellStyle name="常规_2016年财政收支预算1－10表 (1)" xfId="1079"/>
    <cellStyle name="40% - 强调文字颜色 6 7 2" xfId="1080"/>
    <cellStyle name="好_0502通海县 3_2016年旬月报表(1)" xfId="1081"/>
    <cellStyle name="60% - 强调文字颜色 4 2 2 2 2" xfId="1082"/>
    <cellStyle name="40% - 强调文字颜色 6 8" xfId="1083"/>
    <cellStyle name="差_奖励补助测算5.23新 2 2_2016年旬月报表(1)" xfId="1084"/>
    <cellStyle name="40% - 强调文字颜色 6 8 2" xfId="1085"/>
    <cellStyle name="强调 3" xfId="1086"/>
    <cellStyle name="差_M03 2 2_2016年旬月报表(1)" xfId="1087"/>
    <cellStyle name="Title 2" xfId="1088"/>
    <cellStyle name="汇总 8_社会保险基金预算调整表" xfId="1089"/>
    <cellStyle name="好_来宾市2011年下半年BT融资建设项目计划表201108081 3_2016年6旬月报表(1)" xfId="1090"/>
    <cellStyle name="差_桂投9月报统计局 2" xfId="1091"/>
    <cellStyle name="差_教育厅提供义务教育及高中教师人数（2009年1月6日） 2 2_2016年6旬月报表(1)" xfId="1092"/>
    <cellStyle name="60% - Accent2" xfId="1093"/>
    <cellStyle name="好_卫生部门 2 2_2016年7旬月报表(1)" xfId="1094"/>
    <cellStyle name="60% - Accent2 2 2" xfId="1095"/>
    <cellStyle name="60% - Accent2 3" xfId="1096"/>
    <cellStyle name="好_2009年一般性转移支付标准工资_奖励补助测算5.24冯铸 2 2_2016年6旬月报表(1)" xfId="1097"/>
    <cellStyle name="差_~5676413 2" xfId="1098"/>
    <cellStyle name="差_00省级(打印) 2 2" xfId="1099"/>
    <cellStyle name="差_桂投9月报统计局 3" xfId="1100"/>
    <cellStyle name="60% - Accent3" xfId="1101"/>
    <cellStyle name="Bad" xfId="1102"/>
    <cellStyle name="差_~5676413 2 2" xfId="1103"/>
    <cellStyle name="60% - Accent3 2" xfId="1104"/>
    <cellStyle name="60% - Accent3 2 2" xfId="1105"/>
    <cellStyle name="差_财政供养人员 3" xfId="1106"/>
    <cellStyle name="Bad 2" xfId="1107"/>
    <cellStyle name="好_5334_2006年迪庆县级财政报表附表 2 2_2016年7旬月报表(1)" xfId="1108"/>
    <cellStyle name="60% - Accent3 3" xfId="1109"/>
    <cellStyle name="差_~5676413 3" xfId="1110"/>
    <cellStyle name="per.style" xfId="1111"/>
    <cellStyle name="60% - Accent4" xfId="1112"/>
    <cellStyle name="60% - Accent4 2" xfId="1113"/>
    <cellStyle name="好_检验表（调整后）" xfId="1114"/>
    <cellStyle name="60% - Accent4 2 2" xfId="1115"/>
    <cellStyle name="差_2017年地方财政预算表（国有资本经营部分）融安县" xfId="1116"/>
    <cellStyle name="强调文字颜色 4 2" xfId="1117"/>
    <cellStyle name="60% - Accent5" xfId="1118"/>
    <cellStyle name="PSChar 2" xfId="1119"/>
    <cellStyle name="强调文字颜色 4 2 2" xfId="1120"/>
    <cellStyle name="60% - Accent5 2" xfId="1121"/>
    <cellStyle name="60% - 强调文字颜色 1 2_(融安县）2017年政府新增一般债券资金安排使用表" xfId="1122"/>
    <cellStyle name="60% - 强调文字颜色 1 2 2 3" xfId="1123"/>
    <cellStyle name="强调文字颜色 4 2 2 2" xfId="1124"/>
    <cellStyle name="好_00省级(定稿) 3_2016年7旬月报表(1)" xfId="1125"/>
    <cellStyle name="60% - Accent5 2 2" xfId="1126"/>
    <cellStyle name="标题 4 8" xfId="1127"/>
    <cellStyle name="强调文字颜色 4 2 3" xfId="1128"/>
    <cellStyle name="好_奖励补助测算5.24冯铸 2 2_2016年旬月报表(1)" xfId="1129"/>
    <cellStyle name="60% - Accent5 3" xfId="1130"/>
    <cellStyle name="强调文字颜色 4 3" xfId="1131"/>
    <cellStyle name="好_0502通海县 3_2016年7旬月报表(1)" xfId="1132"/>
    <cellStyle name="60% - Accent6" xfId="1133"/>
    <cellStyle name="好_检验表" xfId="1134"/>
    <cellStyle name="t" xfId="1135"/>
    <cellStyle name="PSChar 3" xfId="1136"/>
    <cellStyle name="Accent2 2 2" xfId="1137"/>
    <cellStyle name="强调文字颜色 4 3 2" xfId="1138"/>
    <cellStyle name="60% - Accent6 2" xfId="1139"/>
    <cellStyle name="60% - 强调文字颜色 1 10" xfId="1140"/>
    <cellStyle name="60% - 强调文字颜色 1 10 2" xfId="1141"/>
    <cellStyle name="差_汇总 3_2016年旬月报表(1)" xfId="1142"/>
    <cellStyle name="差_530629_2006年县级财政报表附表 3" xfId="1143"/>
    <cellStyle name="60% - 强调文字颜色 1 2 2 2" xfId="1144"/>
    <cellStyle name="t_社会保险基金预算调整表" xfId="1145"/>
    <cellStyle name="差_1003牟定县 2_2016年旬月报表(1)" xfId="1146"/>
    <cellStyle name="好_2、土地面积、人口、粮食产量基本情况 3_2016年7旬月报表(1)" xfId="1147"/>
    <cellStyle name="标题 3 8" xfId="1148"/>
    <cellStyle name="60% - 强调文字颜色 1 2 2 2 2" xfId="1149"/>
    <cellStyle name="差_Book1_1 2" xfId="1150"/>
    <cellStyle name="差_地方配套按人均增幅控制8.30一般预算平均增幅、人均可用财力平均增幅两次控制、社会治安系数调整、案件数调整xl" xfId="1151"/>
    <cellStyle name="60% - 强调文字颜色 1 2 3" xfId="1152"/>
    <cellStyle name="强调文字颜色 1 2_(融安县）2017年政府新增一般债券资金安排使用表" xfId="1153"/>
    <cellStyle name="60% - 强调文字颜色 1 3 2 2" xfId="1154"/>
    <cellStyle name="Milliers [0]_!!!GO" xfId="1155"/>
    <cellStyle name="好_2009年一般性转移支付标准工资_不用软件计算9.1不考虑经费管理评价xl 2" xfId="1156"/>
    <cellStyle name="Input [yellow]" xfId="1157"/>
    <cellStyle name="差_Book1_2 2" xfId="1158"/>
    <cellStyle name="60% - 强调文字颜色 1 3 3" xfId="1159"/>
    <cellStyle name="60% - 强调文字颜色 2 2 2 2 2" xfId="1160"/>
    <cellStyle name="差 7 2" xfId="1161"/>
    <cellStyle name="Grey" xfId="1162"/>
    <cellStyle name="差_工程建设管理台帐(7月） 2 2_2016年6旬月报表(1)" xfId="1163"/>
    <cellStyle name="注释 3" xfId="1164"/>
    <cellStyle name="输入 7 2" xfId="1165"/>
    <cellStyle name="60% - 强调文字颜色 2 3 3" xfId="1166"/>
    <cellStyle name="60% - 强调文字颜色 2 4 2" xfId="1167"/>
    <cellStyle name="好_00省级(定稿) 2" xfId="1168"/>
    <cellStyle name="常规 2 2_（融安）2017年财政收支预算1－10表 (1.13)" xfId="1169"/>
    <cellStyle name="好_11大理 3_2016年7旬月报表(1)" xfId="1170"/>
    <cellStyle name="60% - 强调文字颜色 2 5" xfId="1171"/>
    <cellStyle name="差_Book1_1_来宾市2011年下半年BT融资建设项目计划表201108081 3_2016年6旬月报表(1)" xfId="1172"/>
    <cellStyle name="好_第五部分(才淼、饶永宏） 3" xfId="1173"/>
    <cellStyle name="好_2009年一般性转移支付标准工资_奖励补助测算7.25 3_2016年7旬月报表(1)" xfId="1174"/>
    <cellStyle name="常规 9" xfId="1175"/>
    <cellStyle name="标题 3 5 2" xfId="1176"/>
    <cellStyle name="60% - 强调文字颜色 2 6" xfId="1177"/>
    <cellStyle name="60% - 强调文字颜色 2 7" xfId="1178"/>
    <cellStyle name="好_Book1_3 3_2016年7旬月报表(1)" xfId="1179"/>
    <cellStyle name="60% - 强调文字颜色 2 8" xfId="1180"/>
    <cellStyle name="输入 2 2" xfId="1181"/>
    <cellStyle name="常规 2 8 2" xfId="1182"/>
    <cellStyle name="60% - 强调文字颜色 2 9" xfId="1183"/>
    <cellStyle name="60% - 强调文字颜色 3 2 2" xfId="1184"/>
    <cellStyle name="60% - 强调文字颜色 3 2 2 2 2" xfId="1185"/>
    <cellStyle name="60% - 强调文字颜色 3 2 2 3" xfId="1186"/>
    <cellStyle name="60% - 强调文字颜色 3 2 3" xfId="1187"/>
    <cellStyle name="60% - 强调文字颜色 3 2_(融安县）2017年政府新增一般债券资金安排使用表" xfId="1188"/>
    <cellStyle name="标题 2 8 2" xfId="1189"/>
    <cellStyle name="60% - 强调文字颜色 3 3" xfId="1190"/>
    <cellStyle name="60% - 强调文字颜色 3 3 2" xfId="1191"/>
    <cellStyle name="差_奖励补助测算7.25 4_2016年6旬月报表(1)" xfId="1192"/>
    <cellStyle name="60% - 强调文字颜色 3 3 2 2" xfId="1193"/>
    <cellStyle name="60% - 强调文字颜色 3 3 3" xfId="1194"/>
    <cellStyle name="好_基础数据分析 2 2_2016年7旬月报表(1)" xfId="1195"/>
    <cellStyle name="60% - 强调文字颜色 3 4" xfId="1196"/>
    <cellStyle name="60% - 强调文字颜色 3 4 2" xfId="1197"/>
    <cellStyle name="差_2009年一般性转移支付标准工资_奖励补助测算7.25 (version 1) (version 1) 2 2_2016年7旬月报表(1)" xfId="1198"/>
    <cellStyle name="60% - 强调文字颜色 3 5 2" xfId="1199"/>
    <cellStyle name="好_530629_2006年县级财政报表附表 2" xfId="1200"/>
    <cellStyle name="好_2007年人员分部门统计表 2 2_2016年6旬月报表(1)" xfId="1201"/>
    <cellStyle name="好_2006年在职人员情况 3_2016年旬月报表(1)" xfId="1202"/>
    <cellStyle name="标题 2 7_社会保险基金预算调整表" xfId="1203"/>
    <cellStyle name="标题 3 6 2" xfId="1204"/>
    <cellStyle name="60% - 强调文字颜色 3 6" xfId="1205"/>
    <cellStyle name="好_2009年一般性转移支付标准工资_奖励补助测算7.25" xfId="1206"/>
    <cellStyle name="60% - 强调文字颜色 3 6 2" xfId="1207"/>
    <cellStyle name="60% - 强调文字颜色 3 7" xfId="1208"/>
    <cellStyle name="Accent4 - 20% 3" xfId="1209"/>
    <cellStyle name="60% - 强调文字颜色 3 7 2" xfId="1210"/>
    <cellStyle name="差_云南农村义务教育统计表 2 2_2016年7旬月报表(1)" xfId="1211"/>
    <cellStyle name="部门" xfId="1212"/>
    <cellStyle name="好_Book1_3 2 2_2016年7旬月报表(1)" xfId="1213"/>
    <cellStyle name="60% - 强调文字颜色 3 8" xfId="1214"/>
    <cellStyle name="60% - 强调文字颜色 3 8 2" xfId="1215"/>
    <cellStyle name="输入 3 2" xfId="1216"/>
    <cellStyle name="好_下半年禁吸戒毒经费1000万元 3_2016年6旬月报表(1)" xfId="1217"/>
    <cellStyle name="常规 2 9 2" xfId="1218"/>
    <cellStyle name="60% - 强调文字颜色 3 9" xfId="1219"/>
    <cellStyle name="昗弨_Pacific Region P&amp;L" xfId="1220"/>
    <cellStyle name="60% - 强调文字颜色 3 9 2" xfId="1221"/>
    <cellStyle name="Explanatory Text 2" xfId="1222"/>
    <cellStyle name="强调文字颜色 1 2 2" xfId="1223"/>
    <cellStyle name="好_奖励补助测算7.23 3_2016年7旬月报表(1)" xfId="1224"/>
    <cellStyle name="60% - 强调文字颜色 4 10" xfId="1225"/>
    <cellStyle name="强调文字颜色 1 2 2 2" xfId="1226"/>
    <cellStyle name="60% - 强调文字颜色 4 10 2" xfId="1227"/>
    <cellStyle name="Neutral" xfId="1228"/>
    <cellStyle name="60% - 强调文字颜色 4 2" xfId="1229"/>
    <cellStyle name="60% - 强调文字颜色 4 2 2 3" xfId="1230"/>
    <cellStyle name="好_融资完成情况统计表 2 2_2016年6旬月报表(1)" xfId="1231"/>
    <cellStyle name="60% - 强调文字颜色 4 2_(融安县）2017年政府新增一般债券资金安排使用表" xfId="1232"/>
    <cellStyle name="好_2009年一般性转移支付标准工资_不用软件计算9.1不考虑经费管理评价xl 2 2_2016年7旬月报表(1)" xfId="1233"/>
    <cellStyle name="60% - 强调文字颜色 5 4 2" xfId="1234"/>
    <cellStyle name="好_指标四 2 2_2016年旬月报表(1)" xfId="1235"/>
    <cellStyle name="差_奖励补助测算7.25 (version 1) (version 1)" xfId="1236"/>
    <cellStyle name="60% - 强调文字颜色 4 3" xfId="1237"/>
    <cellStyle name="差_Book2 3_2016年旬月报表(1)" xfId="1238"/>
    <cellStyle name="Check Cell" xfId="1239"/>
    <cellStyle name="差_奖励补助测算7.25 (version 1) (version 1) 2" xfId="1240"/>
    <cellStyle name="好_三季度－表二 2 2_2016年旬月报表(1)" xfId="1241"/>
    <cellStyle name="60% - 强调文字颜色 4 3 2" xfId="1242"/>
    <cellStyle name="Check Cell 2" xfId="1243"/>
    <cellStyle name="差_奖励补助测算7.25 (version 1) (version 1) 2 2" xfId="1244"/>
    <cellStyle name="60% - 强调文字颜色 4 3 2 2" xfId="1245"/>
    <cellStyle name="差_奖励补助测算7.25 (version 1) (version 1) 3" xfId="1246"/>
    <cellStyle name="检查单元格 2 2 2" xfId="1247"/>
    <cellStyle name="60% - 强调文字颜色 4 3 3" xfId="1248"/>
    <cellStyle name="差_2006年基础数据 3_2016年旬月报表(1)" xfId="1249"/>
    <cellStyle name="差_2009年一般性转移支付标准工资_~4190974 2 2_2016年旬月报表(1)" xfId="1250"/>
    <cellStyle name="60% - 强调文字颜色 4 4" xfId="1251"/>
    <cellStyle name="60% - 强调文字颜色 4 5" xfId="1252"/>
    <cellStyle name="60% - 强调文字颜色 4 5 2" xfId="1253"/>
    <cellStyle name="数字_社会保险基金预算调整表" xfId="1254"/>
    <cellStyle name="60% - 强调文字颜色 4 6 2" xfId="1255"/>
    <cellStyle name="60% - 强调文字颜色 4 7" xfId="1256"/>
    <cellStyle name="60% - 强调文字颜色 4 7 2" xfId="1257"/>
    <cellStyle name="60% - 强调文字颜色 4 8" xfId="1258"/>
    <cellStyle name="计算 7" xfId="1259"/>
    <cellStyle name="60% - 强调文字颜色 4 8 2" xfId="1260"/>
    <cellStyle name="Accent4 - 40% 2 2" xfId="1261"/>
    <cellStyle name="60% - 强调文字颜色 4 9 2" xfId="1262"/>
    <cellStyle name="好_奖励补助测算7.25 2" xfId="1263"/>
    <cellStyle name="60% - 强调文字颜色 5 10 2" xfId="1264"/>
    <cellStyle name="差_不用软件计算9.1不考虑经费管理评价xl 3_2016年6旬月报表(1)" xfId="1265"/>
    <cellStyle name="60% - 强调文字颜色 5 2 2" xfId="1266"/>
    <cellStyle name="输出 5_社会保险基金预算调整表" xfId="1267"/>
    <cellStyle name="60% - 强调文字颜色 5 2 2 2" xfId="1268"/>
    <cellStyle name="60% - 强调文字颜色 5 2 2 2 2" xfId="1269"/>
    <cellStyle name="适中 2" xfId="1270"/>
    <cellStyle name="60% - 强调文字颜色 5 2 2 3" xfId="1271"/>
    <cellStyle name="差_卫生部门 2 2" xfId="1272"/>
    <cellStyle name="60% - 强调文字颜色 5 2 3" xfId="1273"/>
    <cellStyle name="60% - 强调文字颜色 5 3" xfId="1274"/>
    <cellStyle name="差_业务工作量指标 2 2_2016年旬月报表(1)" xfId="1275"/>
    <cellStyle name="好_00省级(打印) 3_2016年7旬月报表(1)" xfId="1276"/>
    <cellStyle name="差_5334_2006年迪庆县级财政报表附表 2" xfId="1277"/>
    <cellStyle name="差_奖励补助测算7.25 (version 1) (version 1) 2 2_2016年旬月报表(1)" xfId="1278"/>
    <cellStyle name="RowLevel_0" xfId="1279"/>
    <cellStyle name="差_2008年县级公安保障标准落实奖励经费分配测算" xfId="1280"/>
    <cellStyle name="好_2009年一般性转移支付标准工资_奖励补助测算7.25 5_2016年7旬月报表(1)" xfId="1281"/>
    <cellStyle name="差_5334_2006年迪庆县级财政报表附表 2 2" xfId="1282"/>
    <cellStyle name="60% - 强调文字颜色 5 3 2" xfId="1283"/>
    <cellStyle name="60% - 强调文字颜色 5 7" xfId="1284"/>
    <cellStyle name="差_2008年县级公安保障标准落实奖励经费分配测算 2" xfId="1285"/>
    <cellStyle name="60% - 强调文字颜色 5 3 2 2" xfId="1286"/>
    <cellStyle name="检查单元格 3 2 2" xfId="1287"/>
    <cellStyle name="60% - 强调文字颜色 5 3 3" xfId="1288"/>
    <cellStyle name="好_卫生部门 3_2016年6旬月报表(1)" xfId="1289"/>
    <cellStyle name="差_5334_2006年迪庆县级财政报表附表 3" xfId="1290"/>
    <cellStyle name="60% - 强调文字颜色 5 4" xfId="1291"/>
    <cellStyle name="差_2009年一般性转移支付标准工资_奖励补助测算5.23新 3_2016年7旬月报表(1)" xfId="1292"/>
    <cellStyle name="60% - 强调文字颜色 5 5" xfId="1293"/>
    <cellStyle name="60% - 强调文字颜色 5 5 2" xfId="1294"/>
    <cellStyle name="标题 3 8 2" xfId="1295"/>
    <cellStyle name="60% - 强调文字颜色 5 6" xfId="1296"/>
    <cellStyle name="差_奖励补助测算7.25 4_2016年7旬月报表(1)" xfId="1297"/>
    <cellStyle name="常规 2 4" xfId="1298"/>
    <cellStyle name="PSInt" xfId="1299"/>
    <cellStyle name="输入 3 3" xfId="1300"/>
    <cellStyle name="差_2006年全省财力计算表（中央、决算） 3_2016年6旬月报表(1)" xfId="1301"/>
    <cellStyle name="60% - 强调文字颜色 5 6 2" xfId="1302"/>
    <cellStyle name="Accent4 - 40% 3" xfId="1303"/>
    <cellStyle name="60% - 强调文字颜色 5 7 2" xfId="1304"/>
    <cellStyle name="差_地方配套按人均增幅控制8.31（调整结案率后）xl 3_2016年7旬月报表(1)" xfId="1305"/>
    <cellStyle name="60% - 强调文字颜色 5 8" xfId="1306"/>
    <cellStyle name="差_2、土地面积、人口、粮食产量基本情况 2 2_2016年7旬月报表(1)" xfId="1307"/>
    <cellStyle name="60% - 强调文字颜色 5 8 2" xfId="1308"/>
    <cellStyle name="60% - 强调文字颜色 5 9" xfId="1309"/>
    <cellStyle name="60% - 强调文字颜色 5 9 2" xfId="1310"/>
    <cellStyle name="60% - 强调文字颜色 6 10" xfId="1311"/>
    <cellStyle name="差_2009年一般性转移支付标准工资_地方配套按人均增幅控制8.31（调整结案率后）xl 3_2016年7旬月报表(1)" xfId="1312"/>
    <cellStyle name="计算 6 2" xfId="1313"/>
    <cellStyle name="Currency1" xfId="1314"/>
    <cellStyle name="差_2、土地面积、人口、粮食产量基本情况" xfId="1315"/>
    <cellStyle name="60% - 强调文字颜色 6 10 2" xfId="1316"/>
    <cellStyle name="60% - 强调文字颜色 6 2" xfId="1317"/>
    <cellStyle name="差_2009年一般性转移支付标准工资_奖励补助测算7.25 (version 1) (version 1) 2 2" xfId="1318"/>
    <cellStyle name="60% - 强调文字颜色 6 2 2" xfId="1319"/>
    <cellStyle name="差_M03 2 2_2016年7旬月报表(1)" xfId="1320"/>
    <cellStyle name="60% - 强调文字颜色 6 2 3" xfId="1321"/>
    <cellStyle name="Check Cell 2_社会保险基金预算调整表" xfId="1322"/>
    <cellStyle name="好_2009年一般性转移支付标准工资_不用软件计算9.1不考虑经费管理评价xl" xfId="1323"/>
    <cellStyle name="60% - 强调文字颜色 6 2_(融安县）2017年政府新增一般债券资金安排使用表" xfId="1324"/>
    <cellStyle name="差_Book1_2" xfId="1325"/>
    <cellStyle name="差_下半年禁吸戒毒经费1000万元 3_2016年6旬月报表(1)" xfId="1326"/>
    <cellStyle name="差_5334_2006年迪庆县级财政报表附表 2 2_2016年旬月报表(1)" xfId="1327"/>
    <cellStyle name="好_地方配套按人均增幅控制8.30xl 3_2016年7旬月报表(1)" xfId="1328"/>
    <cellStyle name="60% - 强调文字颜色 6 3 3" xfId="1329"/>
    <cellStyle name="百分比 3 2 2" xfId="1330"/>
    <cellStyle name="60% - 强调文字颜色 6 4" xfId="1331"/>
    <cellStyle name="Heading 3_社会保险基金预算调整表" xfId="1332"/>
    <cellStyle name="差_奖励补助测算5.22测试 2 2_2016年7旬月报表(1)" xfId="1333"/>
    <cellStyle name="60% - 强调文字颜色 6 4 2" xfId="1334"/>
    <cellStyle name="差_2007年人员分部门统计表 3" xfId="1335"/>
    <cellStyle name="好_2009年一般性转移支付标准工资_地方配套按人均增幅控制8.31（调整结案率后）xl 3_2016年旬月报表(1)" xfId="1336"/>
    <cellStyle name="60% - 强调文字颜色 6 5" xfId="1337"/>
    <cellStyle name="标题 3 9 2" xfId="1338"/>
    <cellStyle name="好_桂投9月报统计局" xfId="1339"/>
    <cellStyle name="差_工程建设管理台帐(7月） 3_2016年7旬月报表(1)" xfId="1340"/>
    <cellStyle name="60% - 强调文字颜色 6 6" xfId="1341"/>
    <cellStyle name="60% - 强调文字颜色 6 6 2" xfId="1342"/>
    <cellStyle name="好_2009年一般性转移支付标准工资_地方配套按人均增幅控制8.31（调整结案率后）xl 3_2016年6旬月报表(1)" xfId="1343"/>
    <cellStyle name="60% - 强调文字颜色 6 7" xfId="1344"/>
    <cellStyle name="差_1110洱源县 2" xfId="1345"/>
    <cellStyle name="好_奖励补助测算5.22测试 3_2016年旬月报表(1)" xfId="1346"/>
    <cellStyle name="60% - 强调文字颜色 6 7 2" xfId="1347"/>
    <cellStyle name="差_1110洱源县 2 2" xfId="1348"/>
    <cellStyle name="Standard_AREAS" xfId="1349"/>
    <cellStyle name="60% - 强调文字颜色 6 9 2" xfId="1350"/>
    <cellStyle name="强调文字颜色 2 4 2" xfId="1351"/>
    <cellStyle name="Accent1 - 40%" xfId="1352"/>
    <cellStyle name="差_2006年基础数据" xfId="1353"/>
    <cellStyle name="Accent1 - 40% 2" xfId="1354"/>
    <cellStyle name="差_2006年基础数据 2" xfId="1355"/>
    <cellStyle name="Accent1 - 40% 2 2" xfId="1356"/>
    <cellStyle name="差_2006年基础数据 2 2" xfId="1357"/>
    <cellStyle name="差_2009年一般性转移支付标准工资_地方配套按人均增幅控制8.30一般预算平均增幅、人均可用财力平均增幅两次控制、社会治安系数调整、案件数调整xl 3_2016年7旬月报表(1)" xfId="1358"/>
    <cellStyle name="Accent1 - 60% 2" xfId="1359"/>
    <cellStyle name="标题 1 5" xfId="1360"/>
    <cellStyle name="标题 1 6" xfId="1361"/>
    <cellStyle name="差_2006年在职人员情况 2 2_2016年6旬月报表(1)" xfId="1362"/>
    <cellStyle name="好_530629_2006年县级财政报表附表 2 2_2016年7旬月报表(1)" xfId="1363"/>
    <cellStyle name="Accent1 - 60% 3" xfId="1364"/>
    <cellStyle name="Accent1 2" xfId="1365"/>
    <cellStyle name="标题 3 10" xfId="1366"/>
    <cellStyle name="差_2006年基础数据 2 2_2016年7旬月报表(1)" xfId="1367"/>
    <cellStyle name="Accent1 2 2" xfId="1368"/>
    <cellStyle name="Accent1 3" xfId="1369"/>
    <cellStyle name="Accent1 4" xfId="1370"/>
    <cellStyle name="超级链接" xfId="1371"/>
    <cellStyle name="差_卫生部门 3_2016年6旬月报表(1)" xfId="1372"/>
    <cellStyle name="Percent [2]" xfId="1373"/>
    <cellStyle name="Accent1_公安安全支出补充表5.14" xfId="1374"/>
    <cellStyle name="Accent2" xfId="1375"/>
    <cellStyle name="好_1003牟定县 2_2016年7旬月报表(1)" xfId="1376"/>
    <cellStyle name="Accent2 - 20%" xfId="1377"/>
    <cellStyle name="常规 3 2 3" xfId="1378"/>
    <cellStyle name="标题 2 9" xfId="1379"/>
    <cellStyle name="Accent2 - 20% 2" xfId="1380"/>
    <cellStyle name="标题 2 9 2" xfId="1381"/>
    <cellStyle name="Accent2 - 20% 2 2" xfId="1382"/>
    <cellStyle name="强调文字颜色 3 5 2" xfId="1383"/>
    <cellStyle name="Accent2 - 20% 3" xfId="1384"/>
    <cellStyle name="差_财政支出对上级的依赖程度 2" xfId="1385"/>
    <cellStyle name="千位分隔[0] 2" xfId="1386"/>
    <cellStyle name="Accent2 - 40% 2" xfId="1387"/>
    <cellStyle name="千位分隔[0] 2 2" xfId="1388"/>
    <cellStyle name="Accent2 - 40% 2 2" xfId="1389"/>
    <cellStyle name="强调文字颜色 5 5 2" xfId="1390"/>
    <cellStyle name="Accent2 - 40% 3" xfId="1391"/>
    <cellStyle name="差_2006年在职人员情况 3_2016年6旬月报表(1)" xfId="1392"/>
    <cellStyle name="差_来宾市2011年下半年BT融资建设项目计划表201108081" xfId="1393"/>
    <cellStyle name="差_530629_2006年县级财政报表附表 3_2016年旬月报表(1)" xfId="1394"/>
    <cellStyle name="差_高中教师人数（教育厅1.6日提供）" xfId="1395"/>
    <cellStyle name="差_奖励补助测算5.23新 3" xfId="1396"/>
    <cellStyle name="Accent2 - 60% 3" xfId="1397"/>
    <cellStyle name="Accent2 2" xfId="1398"/>
    <cellStyle name="Accent2 3" xfId="1399"/>
    <cellStyle name="检查单元格 10_社会保险基金预算调整表" xfId="1400"/>
    <cellStyle name="Accent2 4" xfId="1401"/>
    <cellStyle name="差_M01-2(州市补助收入)" xfId="1402"/>
    <cellStyle name="差_高中教师人数（教育厅1.6日提供） 2 2_2016年6旬月报表(1)" xfId="1403"/>
    <cellStyle name="Accent2 5" xfId="1404"/>
    <cellStyle name="差_03昭通 2" xfId="1405"/>
    <cellStyle name="好_业务工作量指标 2 2" xfId="1406"/>
    <cellStyle name="差_~4190974" xfId="1407"/>
    <cellStyle name="强调文字颜色 6 4 2" xfId="1408"/>
    <cellStyle name="好_2009年一般性转移支付标准工资_奖励补助测算5.22测试 2" xfId="1409"/>
    <cellStyle name="Accent3" xfId="1410"/>
    <cellStyle name="差_2007年检察院案件数" xfId="1411"/>
    <cellStyle name="Accent5 2" xfId="1412"/>
    <cellStyle name="Accent3 - 20%" xfId="1413"/>
    <cellStyle name="Accent5 2 2" xfId="1414"/>
    <cellStyle name="Accent3 - 20% 2" xfId="1415"/>
    <cellStyle name="差_三季度－表二 2 2_2016年旬月报表(1)" xfId="1416"/>
    <cellStyle name="Accent3 - 20% 2 2" xfId="1417"/>
    <cellStyle name="标题 1 3_社会保险基金预算调整表" xfId="1418"/>
    <cellStyle name="Accent3 - 20% 3" xfId="1419"/>
    <cellStyle name="Accent3 - 40%" xfId="1420"/>
    <cellStyle name="Accent3 - 40% 2" xfId="1421"/>
    <cellStyle name="Accent3 - 40% 2 2" xfId="1422"/>
    <cellStyle name="强调文字颜色 6 7" xfId="1423"/>
    <cellStyle name="Check Cell 2 2" xfId="1424"/>
    <cellStyle name="Accent3 - 40% 3" xfId="1425"/>
    <cellStyle name="好_2009年一般性转移支付标准工资_~4190974" xfId="1426"/>
    <cellStyle name="Accent3 - 60%" xfId="1427"/>
    <cellStyle name="差_云南省2008年转移支付测算——州市本级考核部分及政策性测算 2 2_2016年6旬月报表(1)" xfId="1428"/>
    <cellStyle name="Output_社会保险基金预算调整表" xfId="1429"/>
    <cellStyle name="好_2009年一般性转移支付标准工资_~4190974 2" xfId="1430"/>
    <cellStyle name="Accent3 - 60% 2" xfId="1431"/>
    <cellStyle name="好_2009年一般性转移支付标准工资_~4190974 2 2" xfId="1432"/>
    <cellStyle name="Accent3 - 60% 2 2" xfId="1433"/>
    <cellStyle name="编号" xfId="1434"/>
    <cellStyle name="Calculation_社会保险基金预算调整表" xfId="1435"/>
    <cellStyle name="标题 1 6 2" xfId="1436"/>
    <cellStyle name="差_工程建设管理台帐(7月） 3_2016年6旬月报表(1)" xfId="1437"/>
    <cellStyle name="好_2009年一般性转移支付标准工资_~4190974 3" xfId="1438"/>
    <cellStyle name="Accent3 - 60% 3" xfId="1439"/>
    <cellStyle name="好_2009年一般性转移支付标准工资_奖励补助测算5.22测试 2 2" xfId="1440"/>
    <cellStyle name="Accent3 2" xfId="1441"/>
    <cellStyle name="差_2007年检察院案件数 2" xfId="1442"/>
    <cellStyle name="解释性文本 2" xfId="1443"/>
    <cellStyle name="差_下半年禁吸戒毒经费1000万元 3" xfId="1444"/>
    <cellStyle name="Accent3 4" xfId="1445"/>
    <cellStyle name="Accent3 5" xfId="1446"/>
    <cellStyle name="好_2009年一般性转移支付标准工资_奖励补助测算5.22测试 3" xfId="1447"/>
    <cellStyle name="Accent4" xfId="1448"/>
    <cellStyle name="标题 10 2" xfId="1449"/>
    <cellStyle name="Accent4 - 20%" xfId="1450"/>
    <cellStyle name="Accent4 - 20% 2" xfId="1451"/>
    <cellStyle name="标题 12 2" xfId="1452"/>
    <cellStyle name="Accent4 - 40%" xfId="1453"/>
    <cellStyle name="好_2009年一般性转移支付标准工资_不用软件计算9.1不考虑经费管理评价xl 3_2016年旬月报表(1)" xfId="1454"/>
    <cellStyle name="PSSpacer 3" xfId="1455"/>
    <cellStyle name="差_2006年全省财力计算表（中央、决算） 2 2_2016年7旬月报表(1)" xfId="1456"/>
    <cellStyle name="差_云南农村义务教育统计表 3_2016年7旬月报表(1)" xfId="1457"/>
    <cellStyle name="好_财政支出对上级的依赖程度 2" xfId="1458"/>
    <cellStyle name="捠壿 [0.00]_Region Orders (2)" xfId="1459"/>
    <cellStyle name="Accent4 - 60%" xfId="1460"/>
    <cellStyle name="差_2009年一般性转移支付标准工资 3_2016年7旬月报表(1)" xfId="1461"/>
    <cellStyle name="Accent6" xfId="1462"/>
    <cellStyle name="Accent4 2" xfId="1463"/>
    <cellStyle name="Accent4 3" xfId="1464"/>
    <cellStyle name="差_Book1_Book1 2 2_2016年6旬月报表(1)" xfId="1465"/>
    <cellStyle name="好_Book1_Book1 3_2016年旬月报表(1)" xfId="1466"/>
    <cellStyle name="New Times Roman" xfId="1467"/>
    <cellStyle name="Accent4 4" xfId="1468"/>
    <cellStyle name="强调文字颜色 5 2 2" xfId="1469"/>
    <cellStyle name="Header1" xfId="1470"/>
    <cellStyle name="Accent4_公安安全支出补充表5.14" xfId="1471"/>
    <cellStyle name="好_2009年一般性转移支付标准工资_地方配套按人均增幅控制8.30xl 3_2016年旬月报表(1)" xfId="1472"/>
    <cellStyle name="Accent5" xfId="1473"/>
    <cellStyle name="差_地方配套按人均增幅控制8.30一般预算平均增幅、人均可用财力平均增幅两次控制、社会治安系数调整、案件数调整xl 3_2016年6旬月报表(1)" xfId="1474"/>
    <cellStyle name="Accent5 - 20% 3" xfId="1475"/>
    <cellStyle name="Accent5 - 40%" xfId="1476"/>
    <cellStyle name="差_Book1_1_来宾市2011年下半年BT融资建设项目计划表201108081 3_2016年7旬月报表(1)" xfId="1477"/>
    <cellStyle name="Accent5 - 60%" xfId="1478"/>
    <cellStyle name="差_2009年一般性转移支付标准工资_不用软件计算9.1不考虑经费管理评价xl 3_2016年6旬月报表(1)" xfId="1479"/>
    <cellStyle name="Accent5 - 60% 2" xfId="1480"/>
    <cellStyle name="差_Book1_2011.7" xfId="1481"/>
    <cellStyle name="Linked Cell_社会保险基金预算调整表" xfId="1482"/>
    <cellStyle name="Accent5 - 60% 3" xfId="1483"/>
    <cellStyle name="好_2009年一般性转移支付标准工资_~5676413 3" xfId="1484"/>
    <cellStyle name="差_融资完成情况统计表 3_2016年旬月报表(1)" xfId="1485"/>
    <cellStyle name="Accent5 3" xfId="1486"/>
    <cellStyle name="差_0502通海县 3_2016年旬月报表(1)" xfId="1487"/>
    <cellStyle name="差_00省级(定稿) 3_2016年6旬月报表(1)" xfId="1488"/>
    <cellStyle name="Accent5 4" xfId="1489"/>
    <cellStyle name="好_奖励补助测算5.23新 2 2_2016年6旬月报表(1)" xfId="1490"/>
    <cellStyle name="差_来宾市2011年下半年BT融资建设项目计划表201108081 2 2_2016年旬月报表(1)" xfId="1491"/>
    <cellStyle name="汇总 2" xfId="1492"/>
    <cellStyle name="Accent5 5" xfId="1493"/>
    <cellStyle name="差_Book2 2" xfId="1494"/>
    <cellStyle name="Accent5_公安安全支出补充表5.14" xfId="1495"/>
    <cellStyle name="Accent6 - 20%" xfId="1496"/>
    <cellStyle name="Accent6 - 20% 2" xfId="1497"/>
    <cellStyle name="Accent6 - 20% 2 2" xfId="1498"/>
    <cellStyle name="Accent6 - 40% 2" xfId="1499"/>
    <cellStyle name="Accent6 - 40% 3" xfId="1500"/>
    <cellStyle name="Accent6_公安安全支出补充表5.14" xfId="1501"/>
    <cellStyle name="常规 4" xfId="1502"/>
    <cellStyle name="args.style" xfId="1503"/>
    <cellStyle name="好 3 2 2" xfId="1504"/>
    <cellStyle name="Bad 2 2" xfId="1505"/>
    <cellStyle name="输出 8 2" xfId="1506"/>
    <cellStyle name="Calc Currency (0)" xfId="1507"/>
    <cellStyle name="标题 2 2 2_社会保险基金预算调整表" xfId="1508"/>
    <cellStyle name="百分比 2 3 2" xfId="1509"/>
    <cellStyle name="Calculation 2_社会保险基金预算调整表" xfId="1510"/>
    <cellStyle name="Grey 2" xfId="1511"/>
    <cellStyle name="Check Cell 3" xfId="1512"/>
    <cellStyle name="ColLevel_0" xfId="1513"/>
    <cellStyle name="Comma [0]" xfId="1514"/>
    <cellStyle name="差_财政供养人员 2 2_2016年旬月报表(1)" xfId="1515"/>
    <cellStyle name="常规 3 6" xfId="1516"/>
    <cellStyle name="Comma [0] 2" xfId="1517"/>
    <cellStyle name="常规 3 6 2" xfId="1518"/>
    <cellStyle name="Currency [0] 2" xfId="1519"/>
    <cellStyle name="Currency [0] 3" xfId="1520"/>
    <cellStyle name="好_奖励补助测算5.24冯铸 2 2" xfId="1521"/>
    <cellStyle name="标题 3 3 2" xfId="1522"/>
    <cellStyle name="分级显示列_1_Book1" xfId="1523"/>
    <cellStyle name="Currency_!!!GO" xfId="1524"/>
    <cellStyle name="差_03昭通 3" xfId="1525"/>
    <cellStyle name="Date" xfId="1526"/>
    <cellStyle name="Dollar (zero dec)" xfId="1527"/>
    <cellStyle name="Explanatory Text" xfId="1528"/>
    <cellStyle name="好_县级公安机关公用经费标准奖励测算方案（定稿） 3" xfId="1529"/>
    <cellStyle name="Heading 2_社会保险基金预算调整表" xfId="1530"/>
    <cellStyle name="Fixed" xfId="1531"/>
    <cellStyle name="好_Book1_1 2" xfId="1532"/>
    <cellStyle name="gcd" xfId="1533"/>
    <cellStyle name="差_2009年一般性转移支付标准工资_~4190974 3_2016年6旬月报表(1)" xfId="1534"/>
    <cellStyle name="好_地方配套按人均增幅控制8.31（调整结案率后）xl 2 2_2016年旬月报表(1)" xfId="1535"/>
    <cellStyle name="gcd 2" xfId="1536"/>
    <cellStyle name="gcd 2 2" xfId="1537"/>
    <cellStyle name="PSDec 2" xfId="1538"/>
    <cellStyle name="Good" xfId="1539"/>
    <cellStyle name="常规 10" xfId="1540"/>
    <cellStyle name="好_530623_2006年县级财政报表附表 2 2_2016年旬月报表(1)" xfId="1541"/>
    <cellStyle name="好_2009年一般性转移支付标准工资_奖励补助测算7.23 3" xfId="1542"/>
    <cellStyle name="gcd_Book1" xfId="1543"/>
    <cellStyle name="好_M01-2(州市补助收入)" xfId="1544"/>
    <cellStyle name="Good 2" xfId="1545"/>
    <cellStyle name="常规 10 2" xfId="1546"/>
    <cellStyle name="好_M01-2(州市补助收入) 2" xfId="1547"/>
    <cellStyle name="Good 2 2" xfId="1548"/>
    <cellStyle name="差_2009年一般性转移支付标准工资 2 2_2016年7旬月报表(1)" xfId="1549"/>
    <cellStyle name="Good 3" xfId="1550"/>
    <cellStyle name="强调文字颜色 5 2 3" xfId="1551"/>
    <cellStyle name="好_Book1_来宾市2011年下半年BT融资建设项目计划表201108081" xfId="1552"/>
    <cellStyle name="Header2" xfId="1553"/>
    <cellStyle name="计算 9" xfId="1554"/>
    <cellStyle name="Heading 1" xfId="1555"/>
    <cellStyle name="差_2006年在职人员情况 2 2" xfId="1556"/>
    <cellStyle name="计算 9 2" xfId="1557"/>
    <cellStyle name="Heading 1 2" xfId="1558"/>
    <cellStyle name="标题 3 9" xfId="1559"/>
    <cellStyle name="计算 9_社会保险基金预算调整表" xfId="1560"/>
    <cellStyle name="Heading 1_社会保险基金预算调整表" xfId="1561"/>
    <cellStyle name="好_2009年一般性转移支付标准工资_奖励补助测算5.23新 2" xfId="1562"/>
    <cellStyle name="HEADING2" xfId="1563"/>
    <cellStyle name="好_2009年一般性转移支付标准工资_不用软件计算9.1不考虑经费管理评价xl 2 2" xfId="1564"/>
    <cellStyle name="Input [yellow] 2" xfId="1565"/>
    <cellStyle name="差_2009年一般性转移支付标准工资_奖励补助测算5.22测试 3_2016年6旬月报表(1)" xfId="1566"/>
    <cellStyle name="Input 2_社会保险基金预算调整表" xfId="1567"/>
    <cellStyle name="Input Cells" xfId="1568"/>
    <cellStyle name="解释性文本 9 2" xfId="1569"/>
    <cellStyle name="差 6 2" xfId="1570"/>
    <cellStyle name="Input_社会保险基金预算调整表" xfId="1571"/>
    <cellStyle name="计算 3 2 2" xfId="1572"/>
    <cellStyle name="Linked Cell" xfId="1573"/>
    <cellStyle name="差_Book1_融资完成情况统计表 2_2016年7旬月报表(1)" xfId="1574"/>
    <cellStyle name="归盒啦_95" xfId="1575"/>
    <cellStyle name="Linked Cell 2" xfId="1576"/>
    <cellStyle name="输出 7_社会保险基金预算调整表" xfId="1577"/>
    <cellStyle name="Linked Cells" xfId="1578"/>
    <cellStyle name="Linked Cells 2" xfId="1579"/>
    <cellStyle name="好_教育厅提供义务教育及高中教师人数（2009年1月6日） 2 2_2016年7旬月报表(1)" xfId="1580"/>
    <cellStyle name="Millares [0]_96 Risk" xfId="1581"/>
    <cellStyle name="Millares_96 Risk" xfId="1582"/>
    <cellStyle name="常规 2 2 2 2" xfId="1583"/>
    <cellStyle name="Moneda [0]_96 Risk" xfId="1584"/>
    <cellStyle name="强调文字颜色 3 2 2 3" xfId="1585"/>
    <cellStyle name="差_2009年一般性转移支付标准工资_地方配套按人均增幅控制8.30一般预算平均增幅、人均可用财力平均增幅两次控制、社会治安系数调整、案件数调整xl 3" xfId="1586"/>
    <cellStyle name="Moneda_96 Risk" xfId="1587"/>
    <cellStyle name="Note" xfId="1588"/>
    <cellStyle name="Pourcentage_pldt" xfId="1589"/>
    <cellStyle name="Note 2" xfId="1590"/>
    <cellStyle name="好_Book2 3_2016年7旬月报表(1)" xfId="1591"/>
    <cellStyle name="Note 2 2" xfId="1592"/>
    <cellStyle name="差_530623_2006年县级财政报表附表 2 2_2016年旬月报表(1)" xfId="1593"/>
    <cellStyle name="标题 2 5" xfId="1594"/>
    <cellStyle name="差_00省级(定稿) 3" xfId="1595"/>
    <cellStyle name="好_基础数据分析 2 2" xfId="1596"/>
    <cellStyle name="Note 2_社会保险基金预算调整表" xfId="1597"/>
    <cellStyle name="差_汇总-县级财政报表附表 3_2016年旬月报表(1)" xfId="1598"/>
    <cellStyle name="Note 3" xfId="1599"/>
    <cellStyle name="差_2009年一般性转移支付标准工资_~5676413 2 2" xfId="1600"/>
    <cellStyle name="Note_社会保险基金预算调整表" xfId="1601"/>
    <cellStyle name="Output" xfId="1602"/>
    <cellStyle name="Output 2" xfId="1603"/>
    <cellStyle name="标题 3 5_社会保险基金预算调整表" xfId="1604"/>
    <cellStyle name="差_2006年基础数据 3_2016年6旬月报表(1)" xfId="1605"/>
    <cellStyle name="Output 2 2" xfId="1606"/>
    <cellStyle name="好_奖励补助测算7.23 2 2_2016年旬月报表(1)" xfId="1607"/>
    <cellStyle name="Output 3" xfId="1608"/>
    <cellStyle name="标题 7 2" xfId="1609"/>
    <cellStyle name="Percent [2] 2" xfId="1610"/>
    <cellStyle name="Percent [2] 3" xfId="1611"/>
    <cellStyle name="标题 4 2_(融安县）2017年政府新增一般债券资金安排使用表" xfId="1612"/>
    <cellStyle name="Percent_!!!GO" xfId="1613"/>
    <cellStyle name="PSDate" xfId="1614"/>
    <cellStyle name="PSDate 2" xfId="1615"/>
    <cellStyle name="标题 10" xfId="1616"/>
    <cellStyle name="差_2009年一般性转移支付标准工资_奖励补助测算5.22测试 2 2" xfId="1617"/>
    <cellStyle name="解释性文本 7 2" xfId="1618"/>
    <cellStyle name="差 4 2" xfId="1619"/>
    <cellStyle name="PSDate 3" xfId="1620"/>
    <cellStyle name="好_2007年政法部门业务指标 2 2" xfId="1621"/>
    <cellStyle name="标题 2 3 2" xfId="1622"/>
    <cellStyle name="PSDec 3" xfId="1623"/>
    <cellStyle name="常规 11" xfId="1624"/>
    <cellStyle name="差_财政供养人员" xfId="1625"/>
    <cellStyle name="强调文字颜色 6 8" xfId="1626"/>
    <cellStyle name="差_530623_2006年县级财政报表附表" xfId="1627"/>
    <cellStyle name="PSHeading" xfId="1628"/>
    <cellStyle name="差_Book1_融资完成情况统计表 2_2016年旬月报表(1)" xfId="1629"/>
    <cellStyle name="常规 2 4 2" xfId="1630"/>
    <cellStyle name="PSInt 2" xfId="1631"/>
    <cellStyle name="差_530623_2006年县级财政报表附表 2 2_2016年6旬月报表(1)" xfId="1632"/>
    <cellStyle name="sstot" xfId="1633"/>
    <cellStyle name="t_HVAC Equipment (3)" xfId="1634"/>
    <cellStyle name="Title" xfId="1635"/>
    <cellStyle name="差_Book1_Book1_社会保险基金预算调整表" xfId="1636"/>
    <cellStyle name="Total" xfId="1637"/>
    <cellStyle name="输出 8" xfId="1638"/>
    <cellStyle name="Warning Text 2" xfId="1639"/>
    <cellStyle name="差_Book1_工程建设管理台帐(7月） 2" xfId="1640"/>
    <cellStyle name="标题 1 10" xfId="1641"/>
    <cellStyle name="百分比 2" xfId="1642"/>
    <cellStyle name="百分比 2 2" xfId="1643"/>
    <cellStyle name="差_基础数据分析 2 2_2016年6旬月报表(1)" xfId="1644"/>
    <cellStyle name="百分比 2 4" xfId="1645"/>
    <cellStyle name="好_M03 2 2_2016年7旬月报表(1)" xfId="1646"/>
    <cellStyle name="标题 1 2" xfId="1647"/>
    <cellStyle name="百分比 4 2" xfId="1648"/>
    <cellStyle name="差_奖励补助测算5.22测试 2 2" xfId="1649"/>
    <cellStyle name="标题 2 2" xfId="1650"/>
    <cellStyle name="输出 4_社会保险基金预算调整表" xfId="1651"/>
    <cellStyle name="百分比 5 2" xfId="1652"/>
    <cellStyle name="捠壿_Region Orders (2)" xfId="1653"/>
    <cellStyle name="差_地方配套按人均增幅控制8.30xl 3" xfId="1654"/>
    <cellStyle name="标题 1 2 2" xfId="1655"/>
    <cellStyle name="标题 1 2 2 2" xfId="1656"/>
    <cellStyle name="好_义务教育阶段教职工人数（教育厅提供最终） 3_2016年7旬月报表(1)" xfId="1657"/>
    <cellStyle name="标题 1 2 3" xfId="1658"/>
    <cellStyle name="计算 10_社会保险基金预算调整表" xfId="1659"/>
    <cellStyle name="标题 1 2_(融安县）2017年政府新增一般债券资金安排使用表" xfId="1660"/>
    <cellStyle name="标题 1 3 2" xfId="1661"/>
    <cellStyle name="标题 1 4" xfId="1662"/>
    <cellStyle name="好_2006年全省财力计算表（中央、决算） 2" xfId="1663"/>
    <cellStyle name="标题 1 5_社会保险基金预算调整表" xfId="1664"/>
    <cellStyle name="标题 1 7" xfId="1665"/>
    <cellStyle name="标题 1 7 2" xfId="1666"/>
    <cellStyle name="好_2008云南省分县市中小学教职工统计表（教育厅提供） 2 2" xfId="1667"/>
    <cellStyle name="标题 1 8 2" xfId="1668"/>
    <cellStyle name="标题 1 8_社会保险基金预算调整表" xfId="1669"/>
    <cellStyle name="差_00省级(定稿) 2 2_2016年旬月报表(1)" xfId="1670"/>
    <cellStyle name="常规 4 2 2 2" xfId="1671"/>
    <cellStyle name="常规 4 4 2" xfId="1672"/>
    <cellStyle name="计算 7 2" xfId="1673"/>
    <cellStyle name="标题 3 2_(融安县）2017年政府新增一般债券资金安排使用表" xfId="1674"/>
    <cellStyle name="差_基础数据分析 3_2016年旬月报表(1)" xfId="1675"/>
    <cellStyle name="好_2008云南省分县市中小学教职工统计表（教育厅提供） 3" xfId="1676"/>
    <cellStyle name="标题 1 9" xfId="1677"/>
    <cellStyle name="标题 1 9 2" xfId="1678"/>
    <cellStyle name="好_指标四 3_2016年6旬月报表(1)" xfId="1679"/>
    <cellStyle name="好_县级公安机关公用经费标准奖励测算方案（定稿）" xfId="1680"/>
    <cellStyle name="标题 11" xfId="1681"/>
    <cellStyle name="差_检验表（调整后） 2" xfId="1682"/>
    <cellStyle name="好_县级公安机关公用经费标准奖励测算方案（定稿） 2" xfId="1683"/>
    <cellStyle name="标题 11 2" xfId="1684"/>
    <cellStyle name="好_义务教育阶段教职工人数（教育厅提供最终） 2" xfId="1685"/>
    <cellStyle name="差_2009年一般性转移支付标准工资_奖励补助测算7.25 3_2016年7旬月报表(1)" xfId="1686"/>
    <cellStyle name="标题 12" xfId="1687"/>
    <cellStyle name="标题 13" xfId="1688"/>
    <cellStyle name="标题 2 2 2" xfId="1689"/>
    <cellStyle name="标题 15" xfId="1690"/>
    <cellStyle name="标题 2 10" xfId="1691"/>
    <cellStyle name="好_Book1_1_来宾市2011年下半年BT融资建设项目计划表201108081 3_2016年6旬月报表(1)" xfId="1692"/>
    <cellStyle name="标题 2 2 2 2" xfId="1693"/>
    <cellStyle name="标题 2 2 3" xfId="1694"/>
    <cellStyle name="好_2007年政法部门业务指标 3" xfId="1695"/>
    <cellStyle name="标题 2 4" xfId="1696"/>
    <cellStyle name="差_00省级(定稿) 2" xfId="1697"/>
    <cellStyle name="好_卫生部门 3_2016年7旬月报表(1)" xfId="1698"/>
    <cellStyle name="好_00省级(打印) 2 2_2016年旬月报表(1)" xfId="1699"/>
    <cellStyle name="标题 2 4 2" xfId="1700"/>
    <cellStyle name="差_00省级(定稿) 2 2" xfId="1701"/>
    <cellStyle name="解释性文本 6 2" xfId="1702"/>
    <cellStyle name="标题 2 4_社会保险基金预算调整表" xfId="1703"/>
    <cellStyle name="差 3 2" xfId="1704"/>
    <cellStyle name="好_2009年一般性转移支付标准工资_奖励补助测算7.25 4" xfId="1705"/>
    <cellStyle name="差_汇总 2 2_2016年6旬月报表(1)" xfId="1706"/>
    <cellStyle name="标题 2 5 2" xfId="1707"/>
    <cellStyle name="标题 2 6" xfId="1708"/>
    <cellStyle name="差_财政供养人员 2 2_2016年6旬月报表(1)" xfId="1709"/>
    <cellStyle name="好_2009年一般性转移支付标准工资_不用软件计算9.1不考虑经费管理评价xl 2 2_2016年旬月报表(1)" xfId="1710"/>
    <cellStyle name="标题 2 6 2" xfId="1711"/>
    <cellStyle name="标题 2 7" xfId="1712"/>
    <cellStyle name="标题 2 8_社会保险基金预算调整表" xfId="1713"/>
    <cellStyle name="标题 2 9_社会保险基金预算调整表" xfId="1714"/>
    <cellStyle name="标题 3 2" xfId="1715"/>
    <cellStyle name="货币_2013年部门预算输出表(1月20日）" xfId="1716"/>
    <cellStyle name="标题 3 2 2" xfId="1717"/>
    <cellStyle name="好 5" xfId="1718"/>
    <cellStyle name="标题 3 2 2 2" xfId="1719"/>
    <cellStyle name="好 5 2" xfId="1720"/>
    <cellStyle name="标题 3 2 2_社会保险基金预算调整表" xfId="1721"/>
    <cellStyle name="常规 2 6" xfId="1722"/>
    <cellStyle name="标题 3 2 3" xfId="1723"/>
    <cellStyle name="好 6" xfId="1724"/>
    <cellStyle name="好_奖励补助测算5.24冯铸 2" xfId="1725"/>
    <cellStyle name="标题 3 3" xfId="1726"/>
    <cellStyle name="好_奖励补助测算5.24冯铸 3" xfId="1727"/>
    <cellStyle name="标题 3 4" xfId="1728"/>
    <cellStyle name="差_03昭通 2 2_2016年6旬月报表(1)" xfId="1729"/>
    <cellStyle name="标题 3 4_社会保险基金预算调整表" xfId="1730"/>
    <cellStyle name="差 2 2 2" xfId="1731"/>
    <cellStyle name="常规_Book1" xfId="1732"/>
    <cellStyle name="标题 3 5" xfId="1733"/>
    <cellStyle name="标题 3 6" xfId="1734"/>
    <cellStyle name="标题 3 6_社会保险基金预算调整表" xfId="1735"/>
    <cellStyle name="标题 3 7_社会保险基金预算调整表" xfId="1736"/>
    <cellStyle name="好_2009年一般性转移支付标准工资_奖励补助测算5.23新 2 2" xfId="1737"/>
    <cellStyle name="标题 3 8_社会保险基金预算调整表" xfId="1738"/>
    <cellStyle name="标题 4 10" xfId="1739"/>
    <cellStyle name="差_2007年政法部门业务指标 2" xfId="1740"/>
    <cellStyle name="差_教师绩效工资测算表（离退休按各地上报数测算）2009年1月1日 2" xfId="1741"/>
    <cellStyle name="千位分隔 3" xfId="1742"/>
    <cellStyle name="标题 4 2" xfId="1743"/>
    <cellStyle name="好_业务工作量指标 3_2016年旬月报表(1)" xfId="1744"/>
    <cellStyle name="差_2007年政法部门业务指标 2 2" xfId="1745"/>
    <cellStyle name="千位分隔 3 2" xfId="1746"/>
    <cellStyle name="标题 4 2 2" xfId="1747"/>
    <cellStyle name="千位分隔 3 2 2" xfId="1748"/>
    <cellStyle name="标题 4 2 2 2" xfId="1749"/>
    <cellStyle name="差_M01-2(州市补助收入) 2 2_2016年6旬月报表(1)" xfId="1750"/>
    <cellStyle name="好_0605石屏县 2 2_2016年7旬月报表(1)" xfId="1751"/>
    <cellStyle name="差_2007年政法部门业务指标 3" xfId="1752"/>
    <cellStyle name="千位分隔 4" xfId="1753"/>
    <cellStyle name="标题 4 3" xfId="1754"/>
    <cellStyle name="差_地方配套按人均增幅控制8.30一般预算平均增幅、人均可用财力平均增幅两次控制、社会治安系数调整、案件数调整xl 2 2_2016年6旬月报表(1)" xfId="1755"/>
    <cellStyle name="千位分隔 4 2" xfId="1756"/>
    <cellStyle name="标题 4 3 2" xfId="1757"/>
    <cellStyle name="标题 4 6 2" xfId="1758"/>
    <cellStyle name="好_高中教师人数（教育厅1.6日提供） 3_2016年旬月报表(1)" xfId="1759"/>
    <cellStyle name="好_11大理 2 2_2016年6旬月报表(1)" xfId="1760"/>
    <cellStyle name="标题 4 7 2" xfId="1761"/>
    <cellStyle name="好_~5676413 3_2016年旬月报表(1)" xfId="1762"/>
    <cellStyle name="计算 10" xfId="1763"/>
    <cellStyle name="标题 4 8 2" xfId="1764"/>
    <cellStyle name="差_Book1_3 2 2_2016年6旬月报表(1)" xfId="1765"/>
    <cellStyle name="标题 5 2 2" xfId="1766"/>
    <cellStyle name="标题 5 3" xfId="1767"/>
    <cellStyle name="强调文字颜色 1 7" xfId="1768"/>
    <cellStyle name="差_第五部分(才淼、饶永宏） 2 2_2016年7旬月报表(1)" xfId="1769"/>
    <cellStyle name="标题 5_地方政府负有偿还责任的债务明细表（表1）" xfId="1770"/>
    <cellStyle name="好_云南省2008年中小学教职工情况（教育厅提供20090101加工整理） 3_2016年7旬月报表(1)" xfId="1771"/>
    <cellStyle name="标题 7" xfId="1772"/>
    <cellStyle name="标题 8" xfId="1773"/>
    <cellStyle name="标题 8 2" xfId="1774"/>
    <cellStyle name="常规 2 7" xfId="1775"/>
    <cellStyle name="标题 9" xfId="1776"/>
    <cellStyle name="标题 9 2" xfId="1777"/>
    <cellStyle name="差_0605石屏县 2 2_2016年6旬月报表(1)" xfId="1778"/>
    <cellStyle name="常规 3 7" xfId="1779"/>
    <cellStyle name="差_2007年人员分部门统计表" xfId="1780"/>
    <cellStyle name="警告文本 9" xfId="1781"/>
    <cellStyle name="标题1" xfId="1782"/>
    <cellStyle name="差_奖励补助测算7.25 2 2" xfId="1783"/>
    <cellStyle name="好_00省级(打印)" xfId="1784"/>
    <cellStyle name="差_不用软件计算9.1不考虑经费管理评价xl 2" xfId="1785"/>
    <cellStyle name="表标题" xfId="1786"/>
    <cellStyle name="差_Book2 3_2016年7旬月报表(1)" xfId="1787"/>
    <cellStyle name="表标题 2" xfId="1788"/>
    <cellStyle name="差_Book1_1 2_2016年7旬月报表(1)" xfId="1789"/>
    <cellStyle name="好_县级公安机关公用经费标准奖励测算方案（定稿） 2 2_2016年7旬月报表(1)" xfId="1790"/>
    <cellStyle name="差_2009年一般性转移支付标准工资_奖励补助测算7.25 2" xfId="1791"/>
    <cellStyle name="差 10" xfId="1792"/>
    <cellStyle name="差_2009年一般性转移支付标准工资_奖励补助测算7.25 2 2" xfId="1793"/>
    <cellStyle name="差 10 2" xfId="1794"/>
    <cellStyle name="差_2009年一般性转移支付标准工资_奖励补助测算7.25 3" xfId="1795"/>
    <cellStyle name="差 11" xfId="1796"/>
    <cellStyle name="解释性文本 5" xfId="1797"/>
    <cellStyle name="差 2" xfId="1798"/>
    <cellStyle name="解释性文本 5 2" xfId="1799"/>
    <cellStyle name="好_2006年基础数据 3_2016年旬月报表(1)" xfId="1800"/>
    <cellStyle name="差 2 2" xfId="1801"/>
    <cellStyle name="差_来宾市2011年下半年BT融资建设项目计划表201108081 2 2_2016年6旬月报表(1)" xfId="1802"/>
    <cellStyle name="差 2 2 2 2" xfId="1803"/>
    <cellStyle name="差_云南省2008年转移支付测算——州市本级考核部分及政策性测算 3_2016年7旬月报表(1)" xfId="1804"/>
    <cellStyle name="통화 [0]_BOILER-CO1" xfId="1805"/>
    <cellStyle name="差 2 2 3" xfId="1806"/>
    <cellStyle name="好_奖励补助测算7.25 4_2016年7旬月报表(1)" xfId="1807"/>
    <cellStyle name="差 2_(融安县）2017年政府新增一般债券资金安排使用表" xfId="1808"/>
    <cellStyle name="好_2009年一般性转移支付标准工资_奖励补助测算7.25 2 2_2016年6旬月报表(1)" xfId="1809"/>
    <cellStyle name="差_汇总 2 2_2016年7旬月报表(1)" xfId="1810"/>
    <cellStyle name="解释性文本 6" xfId="1811"/>
    <cellStyle name="差 3" xfId="1812"/>
    <cellStyle name="差 3 2 2" xfId="1813"/>
    <cellStyle name="差 3 3" xfId="1814"/>
    <cellStyle name="差_2009年一般性转移支付标准工资_奖励补助测算5.22测试 2" xfId="1815"/>
    <cellStyle name="差_奖励补助测算7.25 (version 1) (version 1) 2 2_2016年7旬月报表(1)" xfId="1816"/>
    <cellStyle name="解释性文本 7" xfId="1817"/>
    <cellStyle name="差 4" xfId="1818"/>
    <cellStyle name="差_2009年一般性转移支付标准工资_奖励补助测算5.22测试 3" xfId="1819"/>
    <cellStyle name="解释性文本 8" xfId="1820"/>
    <cellStyle name="差 5" xfId="1821"/>
    <cellStyle name="解释性文本 8 2" xfId="1822"/>
    <cellStyle name="差 5 2" xfId="1823"/>
    <cellStyle name="差_融资完成情况统计表 2 2" xfId="1824"/>
    <cellStyle name="解释性文本 9" xfId="1825"/>
    <cellStyle name="差 6" xfId="1826"/>
    <cellStyle name="差_0502通海县 2 2" xfId="1827"/>
    <cellStyle name="差 8 2" xfId="1828"/>
    <cellStyle name="差 9" xfId="1829"/>
    <cellStyle name="差_2006年分析表" xfId="1830"/>
    <cellStyle name="好_桂投9月报统计局 3_2016年6旬月报表(1)" xfId="1831"/>
    <cellStyle name="差 9 2" xfId="1832"/>
    <cellStyle name="差_2006年分析表 2" xfId="1833"/>
    <cellStyle name="差_(融安县）2017年政府新增一般债券资金安排使用表" xfId="1834"/>
    <cellStyle name="差_融资完成情况统计表 3" xfId="1835"/>
    <cellStyle name="差_0502通海县 3" xfId="1836"/>
    <cellStyle name="差_03昭通 2 2" xfId="1837"/>
    <cellStyle name="差_~4190974 2" xfId="1838"/>
    <cellStyle name="好_2009年一般性转移支付标准工资_奖励补助测算5.22测试 3_2016年旬月报表(1)" xfId="1839"/>
    <cellStyle name="差_~4190974 2 2" xfId="1840"/>
    <cellStyle name="差_530629_2006年县级财政报表附表 3_2016年6旬月报表(1)" xfId="1841"/>
    <cellStyle name="检查单元格 2 3" xfId="1842"/>
    <cellStyle name="差_~4190974 2 2_2016年6旬月报表(1)" xfId="1843"/>
    <cellStyle name="差_~4190974 2 2_2016年7旬月报表(1)" xfId="1844"/>
    <cellStyle name="差_~4190974 2 2_2016年旬月报表(1)" xfId="1845"/>
    <cellStyle name="差_奖励补助测算7.25 (version 1) (version 1) 3_2016年6旬月报表(1)" xfId="1846"/>
    <cellStyle name="差_~4190974 3" xfId="1847"/>
    <cellStyle name="差_~4190974 3_2016年6旬月报表(1)" xfId="1848"/>
    <cellStyle name="好_卫生部门 2 2" xfId="1849"/>
    <cellStyle name="差_~4190974 3_2016年7旬月报表(1)" xfId="1850"/>
    <cellStyle name="好_2009年一般性转移支付标准工资_奖励补助测算5.23新 2 2_2016年旬月报表(1)" xfId="1851"/>
    <cellStyle name="差_~5676413" xfId="1852"/>
    <cellStyle name="差_00省级(打印) 2" xfId="1853"/>
    <cellStyle name="差_~5676413 2 2_2016年7旬月报表(1)" xfId="1854"/>
    <cellStyle name="差_~5676413 2 2_2016年旬月报表(1)" xfId="1855"/>
    <cellStyle name="差_地方配套按人均增幅控制8.30一般预算平均增幅、人均可用财力平均增幅两次控制、社会治安系数调整、案件数调整xl 3" xfId="1856"/>
    <cellStyle name="差_~5676413 3_2016年6旬月报表(1)" xfId="1857"/>
    <cellStyle name="差_0605石屏县 2 2_2016年旬月报表(1)" xfId="1858"/>
    <cellStyle name="差_~5676413 3_2016年7旬月报表(1)" xfId="1859"/>
    <cellStyle name="强调文字颜色 6 3 3" xfId="1860"/>
    <cellStyle name="差_~5676413 3_2016年旬月报表(1)" xfId="1861"/>
    <cellStyle name="强调文字颜色 1 3 2 2" xfId="1862"/>
    <cellStyle name="差_00省级(打印)" xfId="1863"/>
    <cellStyle name="差_00省级(打印) 2 2_2016年6旬月报表(1)" xfId="1864"/>
    <cellStyle name="差_桂投9月报统计局 3_2016年6旬月报表(1)" xfId="1865"/>
    <cellStyle name="差_县级公安机关公用经费标准奖励测算方案（定稿） 2 2" xfId="1866"/>
    <cellStyle name="输入 10_社会保险基金预算调整表" xfId="1867"/>
    <cellStyle name="差_00省级(打印) 2 2_2016年7旬月报表(1)" xfId="1868"/>
    <cellStyle name="差_桂投9月报统计局 3_2016年7旬月报表(1)" xfId="1869"/>
    <cellStyle name="差_00省级(打印) 2 2_2016年旬月报表(1)" xfId="1870"/>
    <cellStyle name="差_桂投9月报统计局 3_2016年旬月报表(1)" xfId="1871"/>
    <cellStyle name="差_00省级(打印) 3" xfId="1872"/>
    <cellStyle name="差_00省级(打印) 3_2016年6旬月报表(1)" xfId="1873"/>
    <cellStyle name="差_00省级(定稿)" xfId="1874"/>
    <cellStyle name="差_00省级(定稿) 2 2_2016年7旬月报表(1)" xfId="1875"/>
    <cellStyle name="差_Book1_3 2" xfId="1876"/>
    <cellStyle name="差_00省级(定稿) 3_2016年7旬月报表(1)" xfId="1877"/>
    <cellStyle name="好_2006年基础数据 3_2016年7旬月报表(1)" xfId="1878"/>
    <cellStyle name="差_00省级(定稿) 3_2016年旬月报表(1)" xfId="1879"/>
    <cellStyle name="差_03昭通" xfId="1880"/>
    <cellStyle name="检查单元格 6_社会保险基金预算调整表" xfId="1881"/>
    <cellStyle name="差_03昭通 2 2_2016年7旬月报表(1)" xfId="1882"/>
    <cellStyle name="千位_ 方正PC" xfId="1883"/>
    <cellStyle name="差_03昭通 2 2_2016年旬月报表(1)" xfId="1884"/>
    <cellStyle name="差_来宾市2011年下半年BT融资建设项目计划表201108081 2" xfId="1885"/>
    <cellStyle name="差_云南农村义务教育统计表" xfId="1886"/>
    <cellStyle name="差_03昭通 3_2016年6旬月报表(1)" xfId="1887"/>
    <cellStyle name="差_Book1_2011.7 2 2_2016年7旬月报表(1)" xfId="1888"/>
    <cellStyle name="好_财政供养人员 3" xfId="1889"/>
    <cellStyle name="差_03昭通 3_2016年7旬月报表(1)" xfId="1890"/>
    <cellStyle name="差_03昭通 3_2016年旬月报表(1)" xfId="1891"/>
    <cellStyle name="差_融资完成情况统计表 2 2_2016年7旬月报表(1)" xfId="1892"/>
    <cellStyle name="好_奖励补助测算7.23 2 2_2016年6旬月报表(1)" xfId="1893"/>
    <cellStyle name="差_0502通海县 2 2_2016年7旬月报表(1)" xfId="1894"/>
    <cellStyle name="差_融资完成情况统计表 2 2_2016年旬月报表(1)" xfId="1895"/>
    <cellStyle name="强调文字颜色 6 6 2" xfId="1896"/>
    <cellStyle name="差_0502通海县 2 2_2016年旬月报表(1)" xfId="1897"/>
    <cellStyle name="好_1003牟定县" xfId="1898"/>
    <cellStyle name="差_融资完成情况统计表 3_2016年6旬月报表(1)" xfId="1899"/>
    <cellStyle name="差_0502通海县 3_2016年6旬月报表(1)" xfId="1900"/>
    <cellStyle name="差_融资完成情况统计表 3_2016年7旬月报表(1)" xfId="1901"/>
    <cellStyle name="差_0502通海县 3_2016年7旬月报表(1)" xfId="1902"/>
    <cellStyle name="差_05玉溪" xfId="1903"/>
    <cellStyle name="差_2007年政法部门业务指标 3_2016年旬月报表(1)" xfId="1904"/>
    <cellStyle name="표준_0N-HANDLING " xfId="1905"/>
    <cellStyle name="差_05玉溪 2" xfId="1906"/>
    <cellStyle name="差_05玉溪 2 2" xfId="1907"/>
    <cellStyle name="好_指标四 3_2016年7旬月报表(1)" xfId="1908"/>
    <cellStyle name="差_05玉溪 2 2_2016年6旬月报表(1)" xfId="1909"/>
    <cellStyle name="差_奖励补助测算7.23" xfId="1910"/>
    <cellStyle name="差_05玉溪 2 2_2016年7旬月报表(1)" xfId="1911"/>
    <cellStyle name="差_05玉溪 3" xfId="1912"/>
    <cellStyle name="差_Book1_来宾市2011年下半年BT融资建设项目计划表201108081 2_2016年7旬月报表(1)" xfId="1913"/>
    <cellStyle name="链接单元格 8_社会保险基金预算调整表" xfId="1914"/>
    <cellStyle name="差_05玉溪 3_2016年6旬月报表(1)" xfId="1915"/>
    <cellStyle name="差_0605石屏县" xfId="1916"/>
    <cellStyle name="差_汇总-县级财政报表附表 2 2_2016年6旬月报表(1)" xfId="1917"/>
    <cellStyle name="差_0605石屏县 2" xfId="1918"/>
    <cellStyle name="好_云南省2008年转移支付测算——州市本级考核部分及政策性测算 2 2_2016年7旬月报表(1)" xfId="1919"/>
    <cellStyle name="好_2009年一般性转移支付标准工资_奖励补助测算5.23新 3_2016年7旬月报表(1)" xfId="1920"/>
    <cellStyle name="好_2009年一般性转移支付标准工资_地方配套按人均增幅控制8.30一般预算平均增幅、人均可用财力平均增幅两次控制、社会治安系数调整、案件数调整xl 3_2016年旬月报表(1)" xfId="1921"/>
    <cellStyle name="差_0605石屏县 2 2" xfId="1922"/>
    <cellStyle name="好_2009年一般性转移支付标准工资 3_2016年旬月报表(1)" xfId="1923"/>
    <cellStyle name="差_0605石屏县 3" xfId="1924"/>
    <cellStyle name="差_云南省2008年转移支付测算——州市本级考核部分及政策性测算" xfId="1925"/>
    <cellStyle name="差_0605石屏县 3_2016年6旬月报表(1)" xfId="1926"/>
    <cellStyle name="差_0605石屏县 3_2016年7旬月报表(1)" xfId="1927"/>
    <cellStyle name="差_1110洱源县" xfId="1928"/>
    <cellStyle name="好_卫生部门 3" xfId="1929"/>
    <cellStyle name="差_1110洱源县 2 2_2016年6旬月报表(1)" xfId="1930"/>
    <cellStyle name="差_2009年一般性转移支付标准工资_地方配套按人均增幅控制8.31（调整结案率后）xl 2" xfId="1931"/>
    <cellStyle name="差_1110洱源县 2 2_2016年7旬月报表(1)" xfId="1932"/>
    <cellStyle name="差_1110洱源县 2 2_2016年旬月报表(1)" xfId="1933"/>
    <cellStyle name="差_2009年一般性转移支付标准工资_~5676413 2 2_2016年6旬月报表(1)" xfId="1934"/>
    <cellStyle name="差_1110洱源县 3_2016年7旬月报表(1)" xfId="1935"/>
    <cellStyle name="差_1110洱源县 3_2016年旬月报表(1)" xfId="1936"/>
    <cellStyle name="差_11大理" xfId="1937"/>
    <cellStyle name="差_不用软件计算9.1不考虑经费管理评价xl 2 2_2016年7旬月报表(1)" xfId="1938"/>
    <cellStyle name="差_11大理 2" xfId="1939"/>
    <cellStyle name="差_11大理 2 2_2016年旬月报表(1)" xfId="1940"/>
    <cellStyle name="差_11大理 3" xfId="1941"/>
    <cellStyle name="差_11大理 3_2016年6旬月报表(1)" xfId="1942"/>
    <cellStyle name="差_桂投9月报统计局 2 2_2016年7旬月报表(1)" xfId="1943"/>
    <cellStyle name="差_11大理 3_2016年7旬月报表(1)" xfId="1944"/>
    <cellStyle name="常规_2013年部门预算输出表(1月20日）" xfId="1945"/>
    <cellStyle name="差_11大理 3_2016年旬月报表(1)" xfId="1946"/>
    <cellStyle name="好_指标四 3" xfId="1947"/>
    <cellStyle name="差_2、土地面积、人口、粮食产量基本情况 2" xfId="1948"/>
    <cellStyle name="差_2006年全省财力计算表（中央、决算）" xfId="1949"/>
    <cellStyle name="差_2、土地面积、人口、粮食产量基本情况 2 2" xfId="1950"/>
    <cellStyle name="差_县级公安机关公用经费标准奖励测算方案（定稿） 3_2016年7旬月报表(1)" xfId="1951"/>
    <cellStyle name="差_2、土地面积、人口、粮食产量基本情况 2 2_2016年6旬月报表(1)" xfId="1952"/>
    <cellStyle name="差_2、土地面积、人口、粮食产量基本情况 2 2_2016年旬月报表(1)" xfId="1953"/>
    <cellStyle name="钎霖_4岿角利" xfId="1954"/>
    <cellStyle name="差_2、土地面积、人口、粮食产量基本情况 3" xfId="1955"/>
    <cellStyle name="好_2009年一般性转移支付标准工资_奖励补助测算7.25 (version 1) (version 1) 2 2_2016年7旬月报表(1)" xfId="1956"/>
    <cellStyle name="差_2009年一般性转移支付标准工资_奖励补助测算7.25 5" xfId="1957"/>
    <cellStyle name="好_丽江汇总" xfId="1958"/>
    <cellStyle name="差_2、土地面积、人口、粮食产量基本情况 3_2016年6旬月报表(1)" xfId="1959"/>
    <cellStyle name="差_2、土地面积、人口、粮食产量基本情况 3_2016年7旬月报表(1)" xfId="1960"/>
    <cellStyle name="差_2、土地面积、人口、粮食产量基本情况 3_2016年旬月报表(1)" xfId="1961"/>
    <cellStyle name="差_2006年基础数据 2 2_2016年6旬月报表(1)" xfId="1962"/>
    <cellStyle name="检查单元格 7_社会保险基金预算调整表" xfId="1963"/>
    <cellStyle name="常规 3 9 2" xfId="1964"/>
    <cellStyle name="差_2006年基础数据 3_2016年7旬月报表(1)" xfId="1965"/>
    <cellStyle name="差_2006年全省财力计算表（中央、决算） 2" xfId="1966"/>
    <cellStyle name="好_奖励补助测算5.22测试 3_2016年6旬月报表(1)" xfId="1967"/>
    <cellStyle name="差_义务教育阶段教职工人数（教育厅提供最终） 3_2016年7旬月报表(1)" xfId="1968"/>
    <cellStyle name="好 9" xfId="1969"/>
    <cellStyle name="差_2006年全省财力计算表（中央、决算） 2 2" xfId="1970"/>
    <cellStyle name="差_云南农村义务教育统计表 3" xfId="1971"/>
    <cellStyle name="差_2006年全省财力计算表（中央、决算） 2 2_2016年6旬月报表(1)" xfId="1972"/>
    <cellStyle name="差_基础数据分析" xfId="1973"/>
    <cellStyle name="差_云南农村义务教育统计表 3_2016年6旬月报表(1)" xfId="1974"/>
    <cellStyle name="差_2006年全省财力计算表（中央、决算） 2 2_2016年旬月报表(1)" xfId="1975"/>
    <cellStyle name="差_云南农村义务教育统计表 3_2016年旬月报表(1)" xfId="1976"/>
    <cellStyle name="差_2006年全省财力计算表（中央、决算） 3" xfId="1977"/>
    <cellStyle name="差_2006年全省财力计算表（中央、决算） 3_2016年7旬月报表(1)" xfId="1978"/>
    <cellStyle name="差_2009年一般性转移支付标准工资_地方配套按人均增幅控制8.30一般预算平均增幅、人均可用财力平均增幅两次控制、社会治安系数调整、案件数调整xl 2 2_2016年旬月报表(1)" xfId="1979"/>
    <cellStyle name="差_2006年全省财力计算表（中央、决算） 3_2016年旬月报表(1)" xfId="1980"/>
    <cellStyle name="输入 8" xfId="1981"/>
    <cellStyle name="差_2006年水利统计指标统计表" xfId="1982"/>
    <cellStyle name="输入 8 2" xfId="1983"/>
    <cellStyle name="差_2006年水利统计指标统计表 2" xfId="1984"/>
    <cellStyle name="差_2006年水利统计指标统计表 2 2" xfId="1985"/>
    <cellStyle name="差_2006年水利统计指标统计表 2 2_2016年6旬月报表(1)" xfId="1986"/>
    <cellStyle name="差_2006年水利统计指标统计表 2 2_2016年旬月报表(1)" xfId="1987"/>
    <cellStyle name="差_城建部门 2" xfId="1988"/>
    <cellStyle name="差_2006年水利统计指标统计表 3" xfId="1989"/>
    <cellStyle name="差_2006年水利统计指标统计表 3_2016年7旬月报表(1)" xfId="1990"/>
    <cellStyle name="差_2006年水利统计指标统计表 3_2016年旬月报表(1)" xfId="1991"/>
    <cellStyle name="差_2006年在职人员情况" xfId="1992"/>
    <cellStyle name="差_2006年在职人员情况 2" xfId="1993"/>
    <cellStyle name="差_2006年在职人员情况 2 2_2016年7旬月报表(1)" xfId="1994"/>
    <cellStyle name="差_2006年在职人员情况 2 2_2016年旬月报表(1)" xfId="1995"/>
    <cellStyle name="差_2009年一般性转移支付标准工资_地方配套按人均增幅控制8.30xl 2" xfId="1996"/>
    <cellStyle name="差_2006年在职人员情况 3" xfId="1997"/>
    <cellStyle name="差_2006年在职人员情况 3_2016年7旬月报表(1)" xfId="1998"/>
    <cellStyle name="常规 5 2" xfId="1999"/>
    <cellStyle name="好_财政供养人员 2 2_2016年7旬月报表(1)" xfId="2000"/>
    <cellStyle name="差_2006年在职人员情况 3_2016年旬月报表(1)" xfId="2001"/>
    <cellStyle name="差_2007年检察院案件数 2 2_2016年6旬月报表(1)" xfId="2002"/>
    <cellStyle name="好_~4190974 3_2016年6旬月报表(1)" xfId="2003"/>
    <cellStyle name="好_2007年检察院案件数 3_2016年6旬月报表(1)" xfId="2004"/>
    <cellStyle name="差_2007年检察院案件数 2 2_2016年旬月报表(1)" xfId="2005"/>
    <cellStyle name="差_2007年检察院案件数 3_2016年7旬月报表(1)" xfId="2006"/>
    <cellStyle name="差_2007年检察院案件数 3_2016年旬月报表(1)" xfId="2007"/>
    <cellStyle name="差_2007年可用财力" xfId="2008"/>
    <cellStyle name="好_2、土地面积、人口、粮食产量基本情况 2 2_2016年旬月报表(1)" xfId="2009"/>
    <cellStyle name="常规 3 7 2" xfId="2010"/>
    <cellStyle name="强调文字颜色 4 2_(融安县）2017年政府新增一般债券资金安排使用表" xfId="2011"/>
    <cellStyle name="差_2007年人员分部门统计表 2" xfId="2012"/>
    <cellStyle name="好_云南省2008年转移支付测算——州市本级考核部分及政策性测算 2 2_2016年旬月报表(1)" xfId="2013"/>
    <cellStyle name="好_2009年一般性转移支付标准工资_奖励补助测算5.23新 3_2016年旬月报表(1)" xfId="2014"/>
    <cellStyle name="差_M01-2(州市补助收入) 2 2_2016年7旬月报表(1)" xfId="2015"/>
    <cellStyle name="差_2007年人员分部门统计表 2 2" xfId="2016"/>
    <cellStyle name="好_云南省2008年中小学教职工情况（教育厅提供20090101加工整理） 2" xfId="2017"/>
    <cellStyle name="差_2007年人员分部门统计表 2 2_2016年6旬月报表(1)" xfId="2018"/>
    <cellStyle name="好_Book2 2 2_2016年旬月报表(1)" xfId="2019"/>
    <cellStyle name="差_2007年人员分部门统计表 2 2_2016年7旬月报表(1)" xfId="2020"/>
    <cellStyle name="差_M01-2(州市补助收入) 3_2016年6旬月报表(1)" xfId="2021"/>
    <cellStyle name="差_2007年人员分部门统计表 2 2_2016年旬月报表(1)" xfId="2022"/>
    <cellStyle name="差_2007年人员分部门统计表 3_2016年6旬月报表(1)" xfId="2023"/>
    <cellStyle name="常规 4 6" xfId="2024"/>
    <cellStyle name="差_2007年人员分部门统计表 3_2016年7旬月报表(1)" xfId="2025"/>
    <cellStyle name="差_2007年人员分部门统计表 3_2016年旬月报表(1)" xfId="2026"/>
    <cellStyle name="差_县级公安机关公用经费标准奖励测算方案（定稿） 2" xfId="2027"/>
    <cellStyle name="好_~4190974 2 2" xfId="2028"/>
    <cellStyle name="差_2007年政法部门业务指标 2 2_2016年6旬月报表(1)" xfId="2029"/>
    <cellStyle name="好_00省级(打印) 2 2_2016年7旬月报表(1)" xfId="2030"/>
    <cellStyle name="差_2007年政法部门业务指标 2 2_2016年旬月报表(1)" xfId="2031"/>
    <cellStyle name="差_Book1_2011.7 2 2_2016年6旬月报表(1)" xfId="2032"/>
    <cellStyle name="差_2007年政法部门业务指标 3_2016年6旬月报表(1)" xfId="2033"/>
    <cellStyle name="好_2011.7 2_2016年6旬月报表(1)" xfId="2034"/>
    <cellStyle name="差_2007年政法部门业务指标 3_2016年7旬月报表(1)" xfId="2035"/>
    <cellStyle name="差_2008云南省分县市中小学教职工统计表（教育厅提供）" xfId="2036"/>
    <cellStyle name="差_工程建设管理台帐(7月） 2 2_2016年旬月报表(1)" xfId="2037"/>
    <cellStyle name="计算 2 3" xfId="2038"/>
    <cellStyle name="差_2008云南省分县市中小学教职工统计表（教育厅提供） 2" xfId="2039"/>
    <cellStyle name="差_2008云南省分县市中小学教职工统计表（教育厅提供） 2 2" xfId="2040"/>
    <cellStyle name="差_卫生部门 3_2016年旬月报表(1)" xfId="2041"/>
    <cellStyle name="差_2008云南省分县市中小学教职工统计表（教育厅提供） 2 2_2016年7旬月报表(1)" xfId="2042"/>
    <cellStyle name="差_2008云南省分县市中小学教职工统计表（教育厅提供） 3" xfId="2043"/>
    <cellStyle name="差_奖励补助测算7.25 3_2016年6旬月报表(1)" xfId="2044"/>
    <cellStyle name="差_2008云南省分县市中小学教职工统计表（教育厅提供） 3_2016年7旬月报表(1)" xfId="2045"/>
    <cellStyle name="输出 2" xfId="2046"/>
    <cellStyle name="差_2009年一般性转移支付标准工资 2 2" xfId="2047"/>
    <cellStyle name="差_2009年一般性转移支付标准工资 2 2_2016年6旬月报表(1)" xfId="2048"/>
    <cellStyle name="强调文字颜色 2 9 2" xfId="2049"/>
    <cellStyle name="差_2009年一般性转移支付标准工资 3" xfId="2050"/>
    <cellStyle name="差_财政供养人员 3_2016年7旬月报表(1)" xfId="2051"/>
    <cellStyle name="差_2009年一般性转移支付标准工资 3_2016年6旬月报表(1)" xfId="2052"/>
    <cellStyle name="强调文字颜色 5 7" xfId="2053"/>
    <cellStyle name="差_2009年一般性转移支付标准工资 3_2016年旬月报表(1)" xfId="2054"/>
    <cellStyle name="差_2009年一般性转移支付标准工资_~4190974 2" xfId="2055"/>
    <cellStyle name="差_2009年一般性转移支付标准工资_~4190974 2 2" xfId="2056"/>
    <cellStyle name="差_2009年一般性转移支付标准工资_~4190974 2 2_2016年6旬月报表(1)" xfId="2057"/>
    <cellStyle name="强调文字颜色 5 11" xfId="2058"/>
    <cellStyle name="差_2009年一般性转移支付标准工资_~4190974 2 2_2016年7旬月报表(1)" xfId="2059"/>
    <cellStyle name="差_2009年一般性转移支付标准工资_~4190974 3" xfId="2060"/>
    <cellStyle name="差_2009年一般性转移支付标准工资_~4190974 3_2016年7旬月报表(1)" xfId="2061"/>
    <cellStyle name="差_2009年一般性转移支付标准工资_~5676413 2 2_2016年旬月报表(1)" xfId="2062"/>
    <cellStyle name="差_2009年一般性转移支付标准工资_~4190974 3_2016年旬月报表(1)" xfId="2063"/>
    <cellStyle name="差_2009年一般性转移支付标准工资_奖励补助测算5.22测试" xfId="2064"/>
    <cellStyle name="差_2009年一般性转移支付标准工资_~5676413" xfId="2065"/>
    <cellStyle name="差_2009年一般性转移支付标准工资_~5676413 2" xfId="2066"/>
    <cellStyle name="差_Book1_工程建设管理台帐(7月） 2_2016年6旬月报表(1)" xfId="2067"/>
    <cellStyle name="差_2009年一般性转移支付标准工资_~5676413 3_2016年6旬月报表(1)" xfId="2068"/>
    <cellStyle name="差_2009年一般性转移支付标准工资_不用软件计算9.1不考虑经费管理评价xl" xfId="2069"/>
    <cellStyle name="适中 6" xfId="2070"/>
    <cellStyle name="差_2009年一般性转移支付标准工资_不用软件计算9.1不考虑经费管理评价xl 2" xfId="2071"/>
    <cellStyle name="适中 6 2" xfId="2072"/>
    <cellStyle name="差_2009年一般性转移支付标准工资_不用软件计算9.1不考虑经费管理评价xl 2 2" xfId="2073"/>
    <cellStyle name="输出 10_社会保险基金预算调整表" xfId="2074"/>
    <cellStyle name="差_2009年一般性转移支付标准工资_不用软件计算9.1不考虑经费管理评价xl 2 2_2016年6旬月报表(1)" xfId="2075"/>
    <cellStyle name="差_2009年一般性转移支付标准工资_地方配套按人均增幅控制8.30xl 2 2_2016年旬月报表(1)" xfId="2076"/>
    <cellStyle name="差_2009年一般性转移支付标准工资_不用软件计算9.1不考虑经费管理评价xl 2 2_2016年7旬月报表(1)" xfId="2077"/>
    <cellStyle name="差_2009年一般性转移支付标准工资_不用软件计算9.1不考虑经费管理评价xl 2 2_2016年旬月报表(1)" xfId="2078"/>
    <cellStyle name="差_2009年一般性转移支付标准工资_不用软件计算9.1不考虑经费管理评价xl 3_2016年7旬月报表(1)" xfId="2079"/>
    <cellStyle name="输出 2 2" xfId="2080"/>
    <cellStyle name="差_2009年一般性转移支付标准工资_不用软件计算9.1不考虑经费管理评价xl 3_2016年旬月报表(1)" xfId="2081"/>
    <cellStyle name="差_2009年一般性转移支付标准工资_地方配套按人均增幅控制8.30xl" xfId="2082"/>
    <cellStyle name="常规 2 6 2" xfId="2083"/>
    <cellStyle name="检查单元格 9" xfId="2084"/>
    <cellStyle name="差_2009年一般性转移支付标准工资_地方配套按人均增幅控制8.30xl 2 2" xfId="2085"/>
    <cellStyle name="差_2009年一般性转移支付标准工资_地方配套按人均增幅控制8.30xl 2 2_2016年7旬月报表(1)" xfId="2086"/>
    <cellStyle name="差_2009年一般性转移支付标准工资_地方配套按人均增幅控制8.30xl 3" xfId="2087"/>
    <cellStyle name="常规 3 2" xfId="2088"/>
    <cellStyle name="好_M03 3" xfId="2089"/>
    <cellStyle name="差_2009年一般性转移支付标准工资_地方配套按人均增幅控制8.30xl 3_2016年7旬月报表(1)" xfId="2090"/>
    <cellStyle name="强调文字颜色 3 2 2" xfId="2091"/>
    <cellStyle name="差_2009年一般性转移支付标准工资_地方配套按人均增幅控制8.30一般预算平均增幅、人均可用财力平均增幅两次控制、社会治安系数调整、案件数调整xl" xfId="2092"/>
    <cellStyle name="差_指标四 2 2_2016年7旬月报表(1)" xfId="2093"/>
    <cellStyle name="适中 2 3" xfId="2094"/>
    <cellStyle name="好_云南省2008年中小学教师人数统计表" xfId="2095"/>
    <cellStyle name="差_第五部分(才淼、饶永宏） 3_2016年7旬月报表(1)" xfId="2096"/>
    <cellStyle name="好_云南省2008年中小学教师人数统计表 2" xfId="2097"/>
    <cellStyle name="好_2009年一般性转移支付标准工资_奖励补助测算7.25 (version 1) (version 1) 3_2016年旬月报表(1)" xfId="2098"/>
    <cellStyle name="差_云南省2008年中小学教职工情况（教育厅提供20090101加工整理） 3_2016年6旬月报表(1)" xfId="2099"/>
    <cellStyle name="强调文字颜色 3 2 2 2" xfId="2100"/>
    <cellStyle name="差_2009年一般性转移支付标准工资_地方配套按人均增幅控制8.30一般预算平均增幅、人均可用财力平均增幅两次控制、社会治安系数调整、案件数调整xl 2" xfId="2101"/>
    <cellStyle name="强调文字颜色 3 2 2 2 2" xfId="2102"/>
    <cellStyle name="差_2009年一般性转移支付标准工资_地方配套按人均增幅控制8.30一般预算平均增幅、人均可用财力平均增幅两次控制、社会治安系数调整、案件数调整xl 2 2" xfId="2103"/>
    <cellStyle name="好_1003牟定县 2" xfId="2104"/>
    <cellStyle name="差_卫生部门 2 2_2016年旬月报表(1)" xfId="2105"/>
    <cellStyle name="差_2009年一般性转移支付标准工资_地方配套按人均增幅控制8.30一般预算平均增幅、人均可用财力平均增幅两次控制、社会治安系数调整、案件数调整xl 2 2_2016年7旬月报表(1)" xfId="2106"/>
    <cellStyle name="差_2009年一般性转移支付标准工资_地方配套按人均增幅控制8.31（调整结案率后）xl" xfId="2107"/>
    <cellStyle name="差_2009年一般性转移支付标准工资_地方配套按人均增幅控制8.31（调整结案率后）xl 2 2" xfId="2108"/>
    <cellStyle name="差_2009年一般性转移支付标准工资_地方配套按人均增幅控制8.31（调整结案率后）xl 2 2_2016年7旬月报表(1)" xfId="2109"/>
    <cellStyle name="好_Book1_工程建设管理台帐(7月） 2_2016年7旬月报表(1)" xfId="2110"/>
    <cellStyle name="差_2009年一般性转移支付标准工资_地方配套按人均增幅控制8.31（调整结案率后）xl 2 2_2016年旬月报表(1)" xfId="2111"/>
    <cellStyle name="常规_2014年基金支出" xfId="2112"/>
    <cellStyle name="差_2009年一般性转移支付标准工资_地方配套按人均增幅控制8.31（调整结案率后）xl 3" xfId="2113"/>
    <cellStyle name="差_2009年一般性转移支付标准工资_地方配套按人均增幅控制8.31（调整结案率后）xl 3_2016年旬月报表(1)" xfId="2114"/>
    <cellStyle name="好_三季度－表二 2" xfId="2115"/>
    <cellStyle name="差_2009年一般性转移支付标准工资_奖励补助测算5.22测试 2 2_2016年6旬月报表(1)" xfId="2116"/>
    <cellStyle name="好_地方配套按人均增幅控制8.30一般预算平均增幅、人均可用财力平均增幅两次控制、社会治安系数调整、案件数调整xl 2 2" xfId="2117"/>
    <cellStyle name="差_2009年一般性转移支付标准工资_奖励补助测算5.22测试 2 2_2016年7旬月报表(1)" xfId="2118"/>
    <cellStyle name="差_2009年一般性转移支付标准工资_奖励补助测算5.22测试 2 2_2016年旬月报表(1)" xfId="2119"/>
    <cellStyle name="差_2009年一般性转移支付标准工资_奖励补助测算5.22测试 3_2016年旬月报表(1)" xfId="2120"/>
    <cellStyle name="检查单元格 8" xfId="2121"/>
    <cellStyle name="好_云南省2008年中小学教职工情况（教育厅提供20090101加工整理） 2 2" xfId="2122"/>
    <cellStyle name="好_03昭通 3" xfId="2123"/>
    <cellStyle name="差_2009年一般性转移支付标准工资_奖励补助测算5.23新" xfId="2124"/>
    <cellStyle name="差_Book1_3 2 2_2016年7旬月报表(1)" xfId="2125"/>
    <cellStyle name="检查单元格 8 2" xfId="2126"/>
    <cellStyle name="差_2009年一般性转移支付标准工资_奖励补助测算5.23新 2" xfId="2127"/>
    <cellStyle name="差_2009年一般性转移支付标准工资_奖励补助测算5.23新 3_2016年旬月报表(1)" xfId="2128"/>
    <cellStyle name="差_2009年一般性转移支付标准工资_奖励补助测算5.23新 2 2" xfId="2129"/>
    <cellStyle name="差_Book1_1_来宾市2011年下半年BT融资建设项目计划表201108081 2 2_2016年6旬月报表(1)" xfId="2130"/>
    <cellStyle name="好_0605石屏县 3_2016年旬月报表(1)" xfId="2131"/>
    <cellStyle name="差_2009年一般性转移支付标准工资_奖励补助测算5.23新 2 2_2016年6旬月报表(1)" xfId="2132"/>
    <cellStyle name="差_2009年一般性转移支付标准工资_奖励补助测算5.23新 2 2_2016年7旬月报表(1)" xfId="2133"/>
    <cellStyle name="差_县级基础数据" xfId="2134"/>
    <cellStyle name="差_2009年一般性转移支付标准工资_奖励补助测算5.23新 3_2016年6旬月报表(1)" xfId="2135"/>
    <cellStyle name="差_2009年一般性转移支付标准工资_奖励补助测算5.24冯铸 2" xfId="2136"/>
    <cellStyle name="差_2009年一般性转移支付标准工资_奖励补助测算5.24冯铸 2 2" xfId="2137"/>
    <cellStyle name="差_地方配套按人均增幅控制8.30一般预算平均增幅、人均可用财力平均增幅两次控制、社会治安系数调整、案件数调整xl 3_2016年旬月报表(1)" xfId="2138"/>
    <cellStyle name="差_2009年一般性转移支付标准工资_奖励补助测算5.24冯铸 2 2_2016年7旬月报表(1)" xfId="2139"/>
    <cellStyle name="差_第五部分(才淼、饶永宏） 2 2_2016年6旬月报表(1)" xfId="2140"/>
    <cellStyle name="差_2009年一般性转移支付标准工资_奖励补助测算5.24冯铸 2 2_2016年旬月报表(1)" xfId="2141"/>
    <cellStyle name="好_工程建设管理台帐(7月） 3_2016年7旬月报表(1)" xfId="2142"/>
    <cellStyle name="差_2009年一般性转移支付标准工资_奖励补助测算5.24冯铸 3" xfId="2143"/>
    <cellStyle name="好_奖励补助测算7.25 5_2016年6旬月报表(1)" xfId="2144"/>
    <cellStyle name="差_不用软件计算9.1不考虑经费管理评价xl 2 2_2016年旬月报表(1)" xfId="2145"/>
    <cellStyle name="差_2009年一般性转移支付标准工资_奖励补助测算5.24冯铸 3_2016年6旬月报表(1)" xfId="2146"/>
    <cellStyle name="好_2006年水利统计指标统计表 2 2_2016年旬月报表(1)" xfId="2147"/>
    <cellStyle name="差_2009年一般性转移支付标准工资_奖励补助测算5.24冯铸 3_2016年7旬月报表(1)" xfId="2148"/>
    <cellStyle name="差_2009年一般性转移支付标准工资_奖励补助测算5.24冯铸 3_2016年旬月报表(1)" xfId="2149"/>
    <cellStyle name="差_2009年一般性转移支付标准工资_奖励补助测算7.25 (version 1) (version 1) 3_2016年6旬月报表(1)" xfId="2150"/>
    <cellStyle name="差_2009年一般性转移支付标准工资_奖励补助测算7.23 2" xfId="2151"/>
    <cellStyle name="强调文字颜色 1 10" xfId="2152"/>
    <cellStyle name="差_2009年一般性转移支付标准工资_奖励补助测算7.23 2 2" xfId="2153"/>
    <cellStyle name="差_汇总 3_2016年6旬月报表(1)" xfId="2154"/>
    <cellStyle name="警告文本 7 2" xfId="2155"/>
    <cellStyle name="差_2009年一般性转移支付标准工资_奖励补助测算7.23 2 2_2016年6旬月报表(1)" xfId="2156"/>
    <cellStyle name="好_Book1_1_2011.7 2 2_2016年6旬月报表(1)" xfId="2157"/>
    <cellStyle name="差_530629_2006年县级财政报表附表 2 2" xfId="2158"/>
    <cellStyle name="好_2009年一般性转移支付标准工资 2 2_2016年旬月报表(1)" xfId="2159"/>
    <cellStyle name="差_2009年一般性转移支付标准工资_奖励补助测算7.23 2 2_2016年7旬月报表(1)" xfId="2160"/>
    <cellStyle name="差_2009年一般性转移支付标准工资_奖励补助测算7.23 3" xfId="2161"/>
    <cellStyle name="差_2009年一般性转移支付标准工资_奖励补助测算7.23 3_2016年6旬月报表(1)" xfId="2162"/>
    <cellStyle name="差_2009年一般性转移支付标准工资_奖励补助测算7.23 3_2016年7旬月报表(1)" xfId="2163"/>
    <cellStyle name="差_2009年一般性转移支付标准工资_奖励补助测算7.23 3_2016年旬月报表(1)" xfId="2164"/>
    <cellStyle name="差_指标四 3" xfId="2165"/>
    <cellStyle name="检查单元格 6 2" xfId="2166"/>
    <cellStyle name="差_2009年一般性转移支付标准工资_奖励补助测算7.25" xfId="2167"/>
    <cellStyle name="差_2009年一般性转移支付标准工资_奖励补助测算7.25 (version 1) (version 1)" xfId="2168"/>
    <cellStyle name="差_2009年一般性转移支付标准工资_奖励补助测算7.25 (version 1) (version 1) 2 2_2016年6旬月报表(1)" xfId="2169"/>
    <cellStyle name="差_2009年一般性转移支付标准工资_奖励补助测算7.25 (version 1) (version 1) 2 2_2016年旬月报表(1)" xfId="2170"/>
    <cellStyle name="差_工程建设管理台帐(7月） 2 2" xfId="2171"/>
    <cellStyle name="差_2009年一般性转移支付标准工资_奖励补助测算7.25 (version 1) (version 1) 3" xfId="2172"/>
    <cellStyle name="差_2009年一般性转移支付标准工资_奖励补助测算7.25 (version 1) (version 1) 3_2016年7旬月报表(1)" xfId="2173"/>
    <cellStyle name="差_2009年一般性转移支付标准工资_奖励补助测算7.25 2 2_2016年7旬月报表(1)" xfId="2174"/>
    <cellStyle name="差_2009年一般性转移支付标准工资_奖励补助测算7.25 2 2_2016年旬月报表(1)" xfId="2175"/>
    <cellStyle name="差_2009年一般性转移支付标准工资_奖励补助测算7.25 3_2016年6旬月报表(1)" xfId="2176"/>
    <cellStyle name="差_2009年一般性转移支付标准工资_奖励补助测算7.25 3_2016年旬月报表(1)" xfId="2177"/>
    <cellStyle name="常规 2 3 2" xfId="2178"/>
    <cellStyle name="好_530629_2006年县级财政报表附表 2 2_2016年旬月报表(1)" xfId="2179"/>
    <cellStyle name="差_2009年一般性转移支付标准工资_奖励补助测算7.25 4_2016年7旬月报表(1)" xfId="2180"/>
    <cellStyle name="差_2009年一般性转移支付标准工资_奖励补助测算7.25 4_2016年旬月报表(1)" xfId="2181"/>
    <cellStyle name="差_2009年一般性转移支付标准工资_奖励补助测算7.25 5_2016年旬月报表(1)" xfId="2182"/>
    <cellStyle name="检查单元格 10 2" xfId="2183"/>
    <cellStyle name="差_2011.7 2" xfId="2184"/>
    <cellStyle name="好_Book1_1 2_2016年旬月报表(1)" xfId="2185"/>
    <cellStyle name="常规_（融安县2015总预算）附件" xfId="2186"/>
    <cellStyle name="好_奖励补助测算7.23 2 2" xfId="2187"/>
    <cellStyle name="差_2011.7 2_2016年6旬月报表(1)" xfId="2188"/>
    <cellStyle name="差_2011.7 2_2016年7旬月报表(1)" xfId="2189"/>
    <cellStyle name="差_2015年基金预算表" xfId="2190"/>
    <cellStyle name="差_2011.7 2_2016年旬月报表(1)" xfId="2191"/>
    <cellStyle name="差_2016年融安县债务限额和余额情况表" xfId="2192"/>
    <cellStyle name="差_530623_2006年县级财政报表附表 2 2" xfId="2193"/>
    <cellStyle name="强调文字颜色 5 2 2 3" xfId="2194"/>
    <cellStyle name="差_530623_2006年县级财政报表附表 2 2_2016年7旬月报表(1)" xfId="2195"/>
    <cellStyle name="差_530623_2006年县级财政报表附表 3" xfId="2196"/>
    <cellStyle name="计算 3 2_社会保险基金预算调整表" xfId="2197"/>
    <cellStyle name="差_530623_2006年县级财政报表附表 3_2016年6旬月报表(1)" xfId="2198"/>
    <cellStyle name="好_2009年一般性转移支付标准工资_地方配套按人均增幅控制8.30xl 2 2_2016年旬月报表(1)" xfId="2199"/>
    <cellStyle name="差_530623_2006年县级财政报表附表 3_2016年7旬月报表(1)" xfId="2200"/>
    <cellStyle name="差_530623_2006年县级财政报表附表 3_2016年旬月报表(1)" xfId="2201"/>
    <cellStyle name="差_530629_2006年县级财政报表附表 2 2_2016年7旬月报表(1)" xfId="2202"/>
    <cellStyle name="差_530629_2006年县级财政报表附表 2 2_2016年旬月报表(1)" xfId="2203"/>
    <cellStyle name="强调文字颜色 6 3" xfId="2204"/>
    <cellStyle name="差_530629_2006年县级财政报表附表 3_2016年7旬月报表(1)" xfId="2205"/>
    <cellStyle name="差_5334_2006年迪庆县级财政报表附表" xfId="2206"/>
    <cellStyle name="差_5334_2006年迪庆县级财政报表附表 2 2_2016年7旬月报表(1)" xfId="2207"/>
    <cellStyle name="强调文字颜色 3 3" xfId="2208"/>
    <cellStyle name="常规 2 10" xfId="2209"/>
    <cellStyle name="差_5334_2006年迪庆县级财政报表附表 3_2016年6旬月报表(1)" xfId="2210"/>
    <cellStyle name="差_奖励补助测算7.25 5_2016年7旬月报表(1)" xfId="2211"/>
    <cellStyle name="差_5334_2006年迪庆县级财政报表附表 3_2016年7旬月报表(1)" xfId="2212"/>
    <cellStyle name="强调文字颜色 6 2" xfId="2213"/>
    <cellStyle name="链接单元格 2 2_社会保险基金预算调整表" xfId="2214"/>
    <cellStyle name="好_Book2" xfId="2215"/>
    <cellStyle name="差_5334_2006年迪庆县级财政报表附表 3_2016年旬月报表(1)" xfId="2216"/>
    <cellStyle name="好_地方配套按人均增幅控制8.31（调整结案率后）xl" xfId="2217"/>
    <cellStyle name="差_Book1" xfId="2218"/>
    <cellStyle name="差_Book1 2_社会保险基金预算调整表" xfId="2219"/>
    <cellStyle name="好_~4190974 2 2_2016年6旬月报表(1)" xfId="2220"/>
    <cellStyle name="好_2007年检察院案件数 2 2_2016年6旬月报表(1)" xfId="2221"/>
    <cellStyle name="差_Book1_1" xfId="2222"/>
    <cellStyle name="好_三季度－表二" xfId="2223"/>
    <cellStyle name="差_Book1_1_2011.7 2 2_2016年7旬月报表(1)" xfId="2224"/>
    <cellStyle name="差_Book1_1_2011.7 3_2016年6旬月报表(1)" xfId="2225"/>
    <cellStyle name="差_Book1_1_2011.7 3_2016年旬月报表(1)" xfId="2226"/>
    <cellStyle name="计算 2" xfId="2227"/>
    <cellStyle name="差_Book1_1_来宾市2011年下半年BT融资建设项目计划表201108081 2" xfId="2228"/>
    <cellStyle name="差_Book1_1_来宾市2011年下半年BT融资建设项目计划表201108081 2 2_2016年7旬月报表(1)" xfId="2229"/>
    <cellStyle name="差_Book1_1_来宾市2011年下半年BT融资建设项目计划表201108081 2 2_2016年旬月报表(1)" xfId="2230"/>
    <cellStyle name="计算 3" xfId="2231"/>
    <cellStyle name="差_Book1_1_来宾市2011年下半年BT融资建设项目计划表201108081 3" xfId="2232"/>
    <cellStyle name="差_Book1_1_来宾市2011年下半年BT融资建设项目计划表201108081 3_2016年旬月报表(1)" xfId="2233"/>
    <cellStyle name="差_Book1_2 2_2016年6旬月报表(1)" xfId="2234"/>
    <cellStyle name="差_Book1_2 2_2016年7旬月报表(1)" xfId="2235"/>
    <cellStyle name="好_云南农村义务教育统计表 2 2_2016年6旬月报表(1)" xfId="2236"/>
    <cellStyle name="差_Book1_2 2_2016年旬月报表(1)" xfId="2237"/>
    <cellStyle name="常规 5" xfId="2238"/>
    <cellStyle name="差_Book1_2011.7 2 2" xfId="2239"/>
    <cellStyle name="差_Book1_2011.7 2 2_2016年旬月报表(1)" xfId="2240"/>
    <cellStyle name="差_Book1_2011.7 3_2016年6旬月报表(1)" xfId="2241"/>
    <cellStyle name="差_Book1_2011.7 3_2016年7旬月报表(1)" xfId="2242"/>
    <cellStyle name="差_Book1_2011.7 3_2016年旬月报表(1)" xfId="2243"/>
    <cellStyle name="好_2009年一般性转移支付标准工资_奖励补助测算7.25 2 2_2016年旬月报表(1)" xfId="2244"/>
    <cellStyle name="差_Book1_3" xfId="2245"/>
    <cellStyle name="输出 6" xfId="2246"/>
    <cellStyle name="差_Book1_3 2 2" xfId="2247"/>
    <cellStyle name="差_奖励补助测算7.23 3_2016年7旬月报表(1)" xfId="2248"/>
    <cellStyle name="常规 10_(融安县）2017年政府新增一般债券资金安排使用表" xfId="2249"/>
    <cellStyle name="差_Book1_3 3" xfId="2250"/>
    <cellStyle name="输出 11" xfId="2251"/>
    <cellStyle name="差_检验表（调整后）" xfId="2252"/>
    <cellStyle name="好_融资完成情况统计表 2 2" xfId="2253"/>
    <cellStyle name="差_Book1_3 3_2016年6旬月报表(1)" xfId="2254"/>
    <cellStyle name="好_2009年一般性转移支付标准工资_奖励补助测算7.25 (version 1) (version 1) 3_2016年6旬月报表(1)" xfId="2255"/>
    <cellStyle name="差_Book1_3 3_2016年7旬月报表(1)" xfId="2256"/>
    <cellStyle name="差_Book1_Book1" xfId="2257"/>
    <cellStyle name="差_Book1_Book1 2" xfId="2258"/>
    <cellStyle name="常规 3 10" xfId="2259"/>
    <cellStyle name="差_Book1_Book1 2 2" xfId="2260"/>
    <cellStyle name="差_Book1_Book1 2 2_2016年7旬月报表(1)" xfId="2261"/>
    <cellStyle name="常规 6" xfId="2262"/>
    <cellStyle name="差_Book1_Book1 2 2_2016年旬月报表(1)" xfId="2263"/>
    <cellStyle name="强调文字颜色 3 10 2" xfId="2264"/>
    <cellStyle name="好_云南农村义务教育统计表 3_2016年7旬月报表(1)" xfId="2265"/>
    <cellStyle name="好_地方配套按人均增幅控制8.31（调整结案率后）xl 3_2016年旬月报表(1)" xfId="2266"/>
    <cellStyle name="差_Book1_Book1 3" xfId="2267"/>
    <cellStyle name="强调文字颜色 3 4" xfId="2268"/>
    <cellStyle name="差_Book1_Book1 3_2016年6旬月报表(1)" xfId="2269"/>
    <cellStyle name="常规 2 11" xfId="2270"/>
    <cellStyle name="好_11大理 2" xfId="2271"/>
    <cellStyle name="差_Book1_Book1 3_2016年7旬月报表(1)" xfId="2272"/>
    <cellStyle name="差_云南省2008年中小学教师人数统计表" xfId="2273"/>
    <cellStyle name="差_Book1_Book1 3_2016年旬月报表(1)" xfId="2274"/>
    <cellStyle name="链接单元格 2 2" xfId="2275"/>
    <cellStyle name="差_卫生部门" xfId="2276"/>
    <cellStyle name="好_来宾市2011年下半年BT融资建设项目计划表201108081 3" xfId="2277"/>
    <cellStyle name="差_Book1_工程建设管理台帐(7月） 2_2016年7旬月报表(1)" xfId="2278"/>
    <cellStyle name="差_教育厅提供义务教育及高中教师人数（2009年1月6日） 2 2" xfId="2279"/>
    <cellStyle name="检查单元格 5 2" xfId="2280"/>
    <cellStyle name="差_Book1_来宾市2011年下半年BT融资建设项目计划表201108081" xfId="2281"/>
    <cellStyle name="差_Book1_来宾市2011年下半年BT融资建设项目计划表201108081 2" xfId="2282"/>
    <cellStyle name="差_工程建设管理台帐(7月） 3" xfId="2283"/>
    <cellStyle name="好_2009年一般性转移支付标准工资_不用软件计算9.1不考虑经费管理评价xl 3_2016年7旬月报表(1)" xfId="2284"/>
    <cellStyle name="差_Book1_来宾市2011年下半年BT融资建设项目计划表201108081 2_2016年6旬月报表(1)" xfId="2285"/>
    <cellStyle name="好 2 2" xfId="2286"/>
    <cellStyle name="差_Book1_来宾市2011年下半年BT融资建设项目计划表201108081 2_2016年旬月报表(1)" xfId="2287"/>
    <cellStyle name="差_Book1_融资完成情况统计表" xfId="2288"/>
    <cellStyle name="输入 3_社会保险基金预算调整表" xfId="2289"/>
    <cellStyle name="差_Book1_融资完成情况统计表 2" xfId="2290"/>
    <cellStyle name="差_财政供养人员 2 2" xfId="2291"/>
    <cellStyle name="差_Book1_融资完成情况统计表 2_2016年6旬月报表(1)" xfId="2292"/>
    <cellStyle name="汇总 2 2" xfId="2293"/>
    <cellStyle name="差_Book2 2 2" xfId="2294"/>
    <cellStyle name="差_Book2 2 2_2016年6旬月报表(1)" xfId="2295"/>
    <cellStyle name="常规 4 5 2" xfId="2296"/>
    <cellStyle name="差_Book2 2 2_2016年7旬月报表(1)" xfId="2297"/>
    <cellStyle name="好_不用软件计算9.1不考虑经费管理评价xl 3_2016年6旬月报表(1)" xfId="2298"/>
    <cellStyle name="差_Book2 2 2_2016年旬月报表(1)" xfId="2299"/>
    <cellStyle name="汇总 3" xfId="2300"/>
    <cellStyle name="差_Book2 3" xfId="2301"/>
    <cellStyle name="差_M01-2(州市补助收入) 2" xfId="2302"/>
    <cellStyle name="输出 7" xfId="2303"/>
    <cellStyle name="差_M01-2(州市补助收入) 2 2" xfId="2304"/>
    <cellStyle name="好_不用软件计算9.1不考虑经费管理评价xl 2 2_2016年7旬月报表(1)" xfId="2305"/>
    <cellStyle name="差_地方配套按人均增幅控制8.31（调整结案率后）xl 2 2_2016年6旬月报表(1)" xfId="2306"/>
    <cellStyle name="好_Book1_Book1_1" xfId="2307"/>
    <cellStyle name="差_M01-2(州市补助收入) 2 2_2016年旬月报表(1)" xfId="2308"/>
    <cellStyle name="差_M01-2(州市补助收入) 3" xfId="2309"/>
    <cellStyle name="差_M01-2(州市补助收入) 3_2016年7旬月报表(1)" xfId="2310"/>
    <cellStyle name="差_M01-2(州市补助收入) 3_2016年旬月报表(1)" xfId="2311"/>
    <cellStyle name="差_M03 2 2" xfId="2312"/>
    <cellStyle name="差_M03 2 2_2016年6旬月报表(1)" xfId="2313"/>
    <cellStyle name="差_M03 3" xfId="2314"/>
    <cellStyle name="差_地方配套按人均增幅控制8.30xl 2 2_2016年旬月报表(1)" xfId="2315"/>
    <cellStyle name="差_第五部分(才淼、饶永宏） 2" xfId="2316"/>
    <cellStyle name="差_M03 3_2016年6旬月报表(1)" xfId="2317"/>
    <cellStyle name="差_M03 3_2016年7旬月报表(1)" xfId="2318"/>
    <cellStyle name="差_丽江汇总" xfId="2319"/>
    <cellStyle name="差_M03 3_2016年旬月报表(1)" xfId="2320"/>
    <cellStyle name="差_奖励补助测算7.25 2" xfId="2321"/>
    <cellStyle name="差_不用软件计算9.1不考虑经费管理评价xl" xfId="2322"/>
    <cellStyle name="警告文本 9 2" xfId="2323"/>
    <cellStyle name="好_第五部分(才淼、饶永宏） 3_2016年6旬月报表(1)" xfId="2324"/>
    <cellStyle name="好_00省级(打印) 2" xfId="2325"/>
    <cellStyle name="差_不用软件计算9.1不考虑经费管理评价xl 2 2" xfId="2326"/>
    <cellStyle name="差_不用软件计算9.1不考虑经费管理评价xl 3" xfId="2327"/>
    <cellStyle name="差_不用软件计算9.1不考虑经费管理评价xl 3_2016年7旬月报表(1)" xfId="2328"/>
    <cellStyle name="常规_2015年财政收支预算1－10表" xfId="2329"/>
    <cellStyle name="差_不用软件计算9.1不考虑经费管理评价xl 3_2016年旬月报表(1)" xfId="2330"/>
    <cellStyle name="好_Book1_1_来宾市2011年下半年BT融资建设项目计划表201108081 2 2_2016年6旬月报表(1)" xfId="2331"/>
    <cellStyle name="差_义务教育阶段教职工人数（教育厅提供最终） 3" xfId="2332"/>
    <cellStyle name="常规 11 2" xfId="2333"/>
    <cellStyle name="差_财政供养人员 2" xfId="2334"/>
    <cellStyle name="差_财政供养人员 2 2_2016年7旬月报表(1)" xfId="2335"/>
    <cellStyle name="差_财政供养人员 3_2016年6旬月报表(1)" xfId="2336"/>
    <cellStyle name="差_财政供养人员 3_2016年旬月报表(1)" xfId="2337"/>
    <cellStyle name="常规_Sheet1" xfId="2338"/>
    <cellStyle name="强调文字颜色 3 5" xfId="2339"/>
    <cellStyle name="差_财政支出对上级的依赖程度" xfId="2340"/>
    <cellStyle name="差_城建部门" xfId="2341"/>
    <cellStyle name="差_地方配套按人均增幅控制8.30xl 2 2" xfId="2342"/>
    <cellStyle name="好_2009年一般性转移支付标准工资_奖励补助测算5.22测试 2 2_2016年旬月报表(1)" xfId="2343"/>
    <cellStyle name="差_地方配套按人均增幅控制8.30xl 2 2_2016年6旬月报表(1)" xfId="2344"/>
    <cellStyle name="差_地方配套按人均增幅控制8.30xl 3_2016年6旬月报表(1)" xfId="2345"/>
    <cellStyle name="差_地方配套按人均增幅控制8.30xl 3_2016年旬月报表(1)" xfId="2346"/>
    <cellStyle name="差_奖励补助测算7.25 2 2_2016年6旬月报表(1)" xfId="2347"/>
    <cellStyle name="差_地方配套按人均增幅控制8.30一般预算平均增幅、人均可用财力平均增幅两次控制、社会治安系数调整、案件数调整xl 2" xfId="2348"/>
    <cellStyle name="差_地方配套按人均增幅控制8.30一般预算平均增幅、人均可用财力平均增幅两次控制、社会治安系数调整、案件数调整xl 2 2_2016年7旬月报表(1)" xfId="2349"/>
    <cellStyle name="差_地方配套按人均增幅控制8.30一般预算平均增幅、人均可用财力平均增幅两次控制、社会治安系数调整、案件数调整xl 3_2016年7旬月报表(1)" xfId="2350"/>
    <cellStyle name="差_地方配套按人均增幅控制8.31（调整结案率后）xl" xfId="2351"/>
    <cellStyle name="常规 4 8" xfId="2352"/>
    <cellStyle name="差_地方配套按人均增幅控制8.31（调整结案率后）xl 2" xfId="2353"/>
    <cellStyle name="差_地方配套按人均增幅控制8.31（调整结案率后）xl 2 2_2016年旬月报表(1)" xfId="2354"/>
    <cellStyle name="常规 4 9" xfId="2355"/>
    <cellStyle name="差_地方配套按人均增幅控制8.31（调整结案率后）xl 3" xfId="2356"/>
    <cellStyle name="差_地方配套按人均增幅控制8.31（调整结案率后）xl 3_2016年6旬月报表(1)" xfId="2357"/>
    <cellStyle name="差_地方配套按人均增幅控制8.31（调整结案率后）xl 3_2016年旬月报表(1)" xfId="2358"/>
    <cellStyle name="差_第五部分(才淼、饶永宏）" xfId="2359"/>
    <cellStyle name="差_第五部分(才淼、饶永宏） 2 2" xfId="2360"/>
    <cellStyle name="差_第五部分(才淼、饶永宏） 2 2_2016年旬月报表(1)" xfId="2361"/>
    <cellStyle name="差_卫生部门 3" xfId="2362"/>
    <cellStyle name="差_指标四 2 2" xfId="2363"/>
    <cellStyle name="差_第五部分(才淼、饶永宏） 3" xfId="2364"/>
    <cellStyle name="强调文字颜色 6 6" xfId="2365"/>
    <cellStyle name="差_指标四 2 2_2016年旬月报表(1)" xfId="2366"/>
    <cellStyle name="差_第五部分(才淼、饶永宏） 3_2016年旬月报表(1)" xfId="2367"/>
    <cellStyle name="差_高中教师人数（教育厅1.6日提供） 2 2_2016年7旬月报表(1)" xfId="2368"/>
    <cellStyle name="好_2009年一般性转移支付标准工资" xfId="2369"/>
    <cellStyle name="差_高中教师人数（教育厅1.6日提供） 2 2_2016年旬月报表(1)" xfId="2370"/>
    <cellStyle name="好_2006年在职人员情况" xfId="2371"/>
    <cellStyle name="差_高中教师人数（教育厅1.6日提供） 3_2016年7旬月报表(1)" xfId="2372"/>
    <cellStyle name="差_工程建设管理台帐(7月）" xfId="2373"/>
    <cellStyle name="差_工程建设管理台帐(7月） 2" xfId="2374"/>
    <cellStyle name="差_工程建设管理台帐(7月） 2 2_2016年7旬月报表(1)" xfId="2375"/>
    <cellStyle name="差_工程建设管理台帐(7月） 3_2016年旬月报表(1)" xfId="2376"/>
    <cellStyle name="好_县级公安机关公用经费标准奖励测算方案（定稿） 2 2_2016年6旬月报表(1)" xfId="2377"/>
    <cellStyle name="差_桂投9月报统计局" xfId="2378"/>
    <cellStyle name="差_桂投9月报统计局 2 2_2016年6旬月报表(1)" xfId="2379"/>
    <cellStyle name="差_桂投9月报统计局 2 2_2016年旬月报表(1)" xfId="2380"/>
    <cellStyle name="差_汇总" xfId="2381"/>
    <cellStyle name="差_汇总 2" xfId="2382"/>
    <cellStyle name="差_汇总 2 2" xfId="2383"/>
    <cellStyle name="差_汇总 3" xfId="2384"/>
    <cellStyle name="差_汇总 3_2016年7旬月报表(1)" xfId="2385"/>
    <cellStyle name="差_云南省2008年转移支付测算——州市本级考核部分及政策性测算 2 2" xfId="2386"/>
    <cellStyle name="分级显示行_1_13区汇总" xfId="2387"/>
    <cellStyle name="差_汇总-县级财政报表附表" xfId="2388"/>
    <cellStyle name="差_汇总-县级财政报表附表 2" xfId="2389"/>
    <cellStyle name="好_Book1_Book1 3_2016年7旬月报表(1)" xfId="2390"/>
    <cellStyle name="差_汇总-县级财政报表附表 2 2" xfId="2391"/>
    <cellStyle name="差_汇总-县级财政报表附表 2 2_2016年7旬月报表(1)" xfId="2392"/>
    <cellStyle name="差_汇总-县级财政报表附表 3_2016年6旬月报表(1)" xfId="2393"/>
    <cellStyle name="常规 3 5" xfId="2394"/>
    <cellStyle name="差_汇总-县级财政报表附表 3_2016年7旬月报表(1)" xfId="2395"/>
    <cellStyle name="差_基础数据分析 2" xfId="2396"/>
    <cellStyle name="好_2009年一般性转移支付标准工资 3_2016年7旬月报表(1)" xfId="2397"/>
    <cellStyle name="差_基础数据分析 2 2" xfId="2398"/>
    <cellStyle name="差_基础数据分析 2 2_2016年旬月报表(1)" xfId="2399"/>
    <cellStyle name="差_基础数据分析 3" xfId="2400"/>
    <cellStyle name="好_2006年水利统计指标统计表 2 2" xfId="2401"/>
    <cellStyle name="差_基础数据分析 3_2016年6旬月报表(1)" xfId="2402"/>
    <cellStyle name="输入 11" xfId="2403"/>
    <cellStyle name="强调文字颜色 4 9" xfId="2404"/>
    <cellStyle name="计算 4_社会保险基金预算调整表" xfId="2405"/>
    <cellStyle name="好_2009年一般性转移支付标准工资_~4190974 2 2_2016年6旬月报表(1)" xfId="2406"/>
    <cellStyle name="差_奖励补助测算5.22测试 2 2_2016年旬月报表(1)" xfId="2407"/>
    <cellStyle name="输入 9" xfId="2408"/>
    <cellStyle name="好_高中教师人数（教育厅1.6日提供） 2 2_2016年旬月报表(1)" xfId="2409"/>
    <cellStyle name="好_~5676413 2 2_2016年旬月报表(1)" xfId="2410"/>
    <cellStyle name="差_奖励补助测算5.22测试 3_2016年旬月报表(1)" xfId="2411"/>
    <cellStyle name="好_M01-2(州市补助收入) 3_2016年旬月报表(1)" xfId="2412"/>
    <cellStyle name="差_奖励补助测算5.23新 3_2016年7旬月报表(1)" xfId="2413"/>
    <cellStyle name="链接单元格 3 2" xfId="2414"/>
    <cellStyle name="好_2006年在职人员情况 2 2" xfId="2415"/>
    <cellStyle name="差_奖励补助测算5.24冯铸" xfId="2416"/>
    <cellStyle name="解释性文本 2 3" xfId="2417"/>
    <cellStyle name="差_奖励补助测算5.24冯铸 2 2" xfId="2418"/>
    <cellStyle name="差_奖励补助测算5.24冯铸 2 2_2016年6旬月报表(1)" xfId="2419"/>
    <cellStyle name="输出 2 2 2" xfId="2420"/>
    <cellStyle name="好_2009年一般性转移支付标准工资_~4190974 2 2_2016年7旬月报表(1)" xfId="2421"/>
    <cellStyle name="差_奖励补助测算5.24冯铸 2 2_2016年旬月报表(1)" xfId="2422"/>
    <cellStyle name="差_奖励补助测算5.24冯铸 3" xfId="2423"/>
    <cellStyle name="差_奖励补助测算5.24冯铸 3_2016年7旬月报表(1)" xfId="2424"/>
    <cellStyle name="差_奖励补助测算5.24冯铸 3_2016年旬月报表(1)" xfId="2425"/>
    <cellStyle name="差_奖励补助测算7.23 2" xfId="2426"/>
    <cellStyle name="差_奖励补助测算7.23 2 2_2016年6旬月报表(1)" xfId="2427"/>
    <cellStyle name="差_云南省2008年转移支付测算——州市本级考核部分及政策性测算 3" xfId="2428"/>
    <cellStyle name="差_奖励补助测算7.23 2 2_2016年7旬月报表(1)" xfId="2429"/>
    <cellStyle name="差_奖励补助测算7.23 2 2_2016年旬月报表(1)" xfId="2430"/>
    <cellStyle name="差_奖励补助测算7.23 3" xfId="2431"/>
    <cellStyle name="差_奖励补助测算7.23 3_2016年6旬月报表(1)" xfId="2432"/>
    <cellStyle name="差_奖励补助测算7.25" xfId="2433"/>
    <cellStyle name="好_2009年一般性转移支付标准工资_奖励补助测算7.25 5" xfId="2434"/>
    <cellStyle name="差_奖励补助测算7.25 (version 1) (version 1) 2 2_2016年6旬月报表(1)" xfId="2435"/>
    <cellStyle name="差_奖励补助测算7.25 (version 1) (version 1) 3_2016年7旬月报表(1)" xfId="2436"/>
    <cellStyle name="差_奖励补助测算7.25 (version 1) (version 1) 3_2016年旬月报表(1)" xfId="2437"/>
    <cellStyle name="差_奖励补助测算7.25 2 2_2016年7旬月报表(1)" xfId="2438"/>
    <cellStyle name="差_奖励补助测算7.25 2 2_2016年旬月报表(1)" xfId="2439"/>
    <cellStyle name="差_奖励补助测算7.25 3" xfId="2440"/>
    <cellStyle name="差_云南省2008年转移支付测算——州市本级考核部分及政策性测算 2" xfId="2441"/>
    <cellStyle name="差_奖励补助测算7.25 3_2016年旬月报表(1)" xfId="2442"/>
    <cellStyle name="好_2009年一般性转移支付标准工资_奖励补助测算7.25 5_2016年旬月报表(1)" xfId="2443"/>
    <cellStyle name="差_奖励补助测算7.25 4" xfId="2444"/>
    <cellStyle name="差_奖励补助测算7.25 4_2016年旬月报表(1)" xfId="2445"/>
    <cellStyle name="差_奖励补助测算7.25 5" xfId="2446"/>
    <cellStyle name="差_奖励补助测算7.25 5_2016年旬月报表(1)" xfId="2447"/>
    <cellStyle name="差_教育厅提供义务教育及高中教师人数（2009年1月6日） 2" xfId="2448"/>
    <cellStyle name="好_来宾市2011年下半年BT融资建设项目计划表201108081 3_2016年旬月报表(1)" xfId="2449"/>
    <cellStyle name="差_教育厅提供义务教育及高中教师人数（2009年1月6日） 2 2_2016年旬月报表(1)" xfId="2450"/>
    <cellStyle name="差_教育厅提供义务教育及高中教师人数（2009年1月6日） 3_2016年6旬月报表(1)" xfId="2451"/>
    <cellStyle name="差_教育厅提供义务教育及高中教师人数（2009年1月6日） 3_2016年7旬月报表(1)" xfId="2452"/>
    <cellStyle name="差_县级公安机关公用经费标准奖励测算方案（定稿） 2 2_2016年旬月报表(1)" xfId="2453"/>
    <cellStyle name="好 8" xfId="2454"/>
    <cellStyle name="差_来宾市2011年下半年BT融资建设项目计划表201108081 2 2" xfId="2455"/>
    <cellStyle name="差_云南农村义务教育统计表 2" xfId="2456"/>
    <cellStyle name="强调文字颜色 5 5" xfId="2457"/>
    <cellStyle name="差_来宾市2011年下半年BT融资建设项目计划表201108081 2 2_2016年7旬月报表(1)" xfId="2458"/>
    <cellStyle name="差_来宾市2011年下半年BT融资建设项目计划表201108081 3" xfId="2459"/>
    <cellStyle name="差_来宾市2011年下半年BT融资建设项目计划表201108081 3_2016年7旬月报表(1)" xfId="2460"/>
    <cellStyle name="差_历年教师人数" xfId="2461"/>
    <cellStyle name="差_历年教师人数 2" xfId="2462"/>
    <cellStyle name="强调文字颜色 1 2 2 3" xfId="2463"/>
    <cellStyle name="差_丽江汇总 2" xfId="2464"/>
    <cellStyle name="差_三季度－表二 2 2" xfId="2465"/>
    <cellStyle name="差_三季度－表二 3_2016年7旬月报表(1)" xfId="2466"/>
    <cellStyle name="差_三季度－表二 3_2016年旬月报表(1)" xfId="2467"/>
    <cellStyle name="差_收支表 2015年社会保险基金决算_融安县财政局 农保" xfId="2468"/>
    <cellStyle name="链接单元格 2 2 2" xfId="2469"/>
    <cellStyle name="差_卫生部门 2" xfId="2470"/>
    <cellStyle name="差_卫生部门 2 2_2016年6旬月报表(1)" xfId="2471"/>
    <cellStyle name="好_M03 3_2016年6旬月报表(1)" xfId="2472"/>
    <cellStyle name="差_卫生部门 3_2016年7旬月报表(1)" xfId="2473"/>
    <cellStyle name="差_文体广播部门" xfId="2474"/>
    <cellStyle name="强调文字颜色 4 4" xfId="2475"/>
    <cellStyle name="差_文体广播部门 2" xfId="2476"/>
    <cellStyle name="差_下半年禁吸戒毒经费1000万元 2 2" xfId="2477"/>
    <cellStyle name="差_下半年禁吸戒毒经费1000万元 2 2_2016年6旬月报表(1)" xfId="2478"/>
    <cellStyle name="好_Book1_1_2011.7 3_2016年旬月报表(1)" xfId="2479"/>
    <cellStyle name="差_县级公安机关公用经费标准奖励测算方案（定稿）" xfId="2480"/>
    <cellStyle name="好_~4190974 2" xfId="2481"/>
    <cellStyle name="差_县级公安机关公用经费标准奖励测算方案（定稿） 2 2_2016年7旬月报表(1)" xfId="2482"/>
    <cellStyle name="差_县级公安机关公用经费标准奖励测算方案（定稿） 3" xfId="2483"/>
    <cellStyle name="链接单元格 9" xfId="2484"/>
    <cellStyle name="差_县级公安机关公用经费标准奖励测算方案（定稿） 3_2016年旬月报表(1)" xfId="2485"/>
    <cellStyle name="常规 4 6 2" xfId="2486"/>
    <cellStyle name="差_乡镇预算" xfId="2487"/>
    <cellStyle name="差_业务工作量指标 2 2_2016年7旬月报表(1)" xfId="2488"/>
    <cellStyle name="好 3 2" xfId="2489"/>
    <cellStyle name="计算 2 2_社会保险基金预算调整表" xfId="2490"/>
    <cellStyle name="差_业务工作量指标 3_2016年6旬月报表(1)" xfId="2491"/>
    <cellStyle name="差_义务教育阶段教职工人数（教育厅提供最终） 2 2" xfId="2492"/>
    <cellStyle name="差_义务教育阶段教职工人数（教育厅提供最终） 2 2_2016年6旬月报表(1)" xfId="2493"/>
    <cellStyle name="差_义务教育阶段教职工人数（教育厅提供最终） 2 2_2016年旬月报表(1)" xfId="2494"/>
    <cellStyle name="差_义务教育阶段教职工人数（教育厅提供最终） 3_2016年6旬月报表(1)" xfId="2495"/>
    <cellStyle name="差_义务教育阶段教职工人数（教育厅提供最终） 3_2016年旬月报表(1)" xfId="2496"/>
    <cellStyle name="好 8 2" xfId="2497"/>
    <cellStyle name="差_云南农村义务教育统计表 2 2" xfId="2498"/>
    <cellStyle name="差_云南农村义务教育统计表 2 2_2016年6旬月报表(1)" xfId="2499"/>
    <cellStyle name="好_Book1_1_2011.7 2 2_2016年7旬月报表(1)" xfId="2500"/>
    <cellStyle name="差_云南农村义务教育统计表 2 2_2016年旬月报表(1)" xfId="2501"/>
    <cellStyle name="好_11大理 2 2" xfId="2502"/>
    <cellStyle name="差_云南省2008年中小学教师人数统计表 2" xfId="2503"/>
    <cellStyle name="好_05玉溪 2" xfId="2504"/>
    <cellStyle name="差_云南省2008年中小学教职工情况（教育厅提供20090101加工整理）" xfId="2505"/>
    <cellStyle name="注释 6" xfId="2506"/>
    <cellStyle name="好_来宾市2011年下半年BT融资建设项目计划表201108081" xfId="2507"/>
    <cellStyle name="好_05玉溪 2 2" xfId="2508"/>
    <cellStyle name="差_云南省2008年中小学教职工情况（教育厅提供20090101加工整理） 2" xfId="2509"/>
    <cellStyle name="好_来宾市2011年下半年BT融资建设项目计划表201108081 2" xfId="2510"/>
    <cellStyle name="差_云南省2008年中小学教职工情况（教育厅提供20090101加工整理） 2 2" xfId="2511"/>
    <cellStyle name="差_云南省2008年中小学教职工情况（教育厅提供20090101加工整理） 2 2_2016年7旬月报表(1)" xfId="2512"/>
    <cellStyle name="差_云南省2008年中小学教职工情况（教育厅提供20090101加工整理） 2 2_2016年旬月报表(1)" xfId="2513"/>
    <cellStyle name="差_云南省2008年中小学教职工情况（教育厅提供20090101加工整理） 3_2016年旬月报表(1)" xfId="2514"/>
    <cellStyle name="差_云南省2008年转移支付测算——州市本级考核部分及政策性测算 3_2016年旬月报表(1)" xfId="2515"/>
    <cellStyle name="差_指标四" xfId="2516"/>
    <cellStyle name="差_指标四 3_2016年6旬月报表(1)" xfId="2517"/>
    <cellStyle name="差_指标四 3_2016年旬月报表(1)" xfId="2518"/>
    <cellStyle name="好_奖励补助测算5.23新" xfId="2519"/>
    <cellStyle name="差_指标五" xfId="2520"/>
    <cellStyle name="好_奖励补助测算5.23新 2" xfId="2521"/>
    <cellStyle name="差_指标五 2" xfId="2522"/>
    <cellStyle name="常规 12" xfId="2523"/>
    <cellStyle name="好 4 2" xfId="2524"/>
    <cellStyle name="常规 2" xfId="2525"/>
    <cellStyle name="好 10" xfId="2526"/>
    <cellStyle name="强调文字颜色 3 3 2" xfId="2527"/>
    <cellStyle name="好_地方配套按人均增幅控制8.30一般预算平均增幅、人均可用财力平均增幅两次控制、社会治安系数调整、案件数调整xl 2 2_2016年旬月报表(1)" xfId="2528"/>
    <cellStyle name="常规 2 10 2" xfId="2529"/>
    <cellStyle name="常规 2 2" xfId="2530"/>
    <cellStyle name="好 10 2" xfId="2531"/>
    <cellStyle name="常规 2 2 2" xfId="2532"/>
    <cellStyle name="常规 2 2 3" xfId="2533"/>
    <cellStyle name="常规 2 3" xfId="2534"/>
    <cellStyle name="常规 2 5" xfId="2535"/>
    <cellStyle name="常规 2 5 2" xfId="2536"/>
    <cellStyle name="输入 2" xfId="2537"/>
    <cellStyle name="强调文字颜色 2 3 2 2" xfId="2538"/>
    <cellStyle name="常规 2 8" xfId="2539"/>
    <cellStyle name="输入 3" xfId="2540"/>
    <cellStyle name="常规 2 9" xfId="2541"/>
    <cellStyle name="常规 2_(融安县）2017年政府新增一般债券资金安排使用表" xfId="2542"/>
    <cellStyle name="输出 4 2" xfId="2543"/>
    <cellStyle name="好_2008云南省分县市中小学教职工统计表（教育厅提供） 3_2016年7旬月报表(1)" xfId="2544"/>
    <cellStyle name="常规 3" xfId="2545"/>
    <cellStyle name="好 11" xfId="2546"/>
    <cellStyle name="常规 3 2 2" xfId="2547"/>
    <cellStyle name="常规 3 2 2 2" xfId="2548"/>
    <cellStyle name="常规 3 3" xfId="2549"/>
    <cellStyle name="常规 3 3 2" xfId="2550"/>
    <cellStyle name="常规 3 4" xfId="2551"/>
    <cellStyle name="常规 3 4 2" xfId="2552"/>
    <cellStyle name="常规 3 5 2" xfId="2553"/>
    <cellStyle name="常规 3 8" xfId="2554"/>
    <cellStyle name="常规 3 9" xfId="2555"/>
    <cellStyle name="强调文字颜色 6 9" xfId="2556"/>
    <cellStyle name="常规 3_(融安县）2017年政府新增一般债券资金安排使用表" xfId="2557"/>
    <cellStyle name="常规 4 10" xfId="2558"/>
    <cellStyle name="常规 4 2" xfId="2559"/>
    <cellStyle name="常规 4 2 2" xfId="2560"/>
    <cellStyle name="常规 4 4" xfId="2561"/>
    <cellStyle name="常规 4 2 3" xfId="2562"/>
    <cellStyle name="常规 4 5" xfId="2563"/>
    <cellStyle name="常规 4 2_地方政府负有偿还责任的债务明细表（表1）" xfId="2564"/>
    <cellStyle name="常规 4 3" xfId="2565"/>
    <cellStyle name="常规 4 3 2" xfId="2566"/>
    <cellStyle name="常规 4 7" xfId="2567"/>
    <cellStyle name="常规 4_17一批总表1" xfId="2568"/>
    <cellStyle name="常规 5 2 2" xfId="2569"/>
    <cellStyle name="常规 5 3" xfId="2570"/>
    <cellStyle name="常规 6 2" xfId="2571"/>
    <cellStyle name="常规 7 2" xfId="2572"/>
    <cellStyle name="好_第五部分(才淼、饶永宏） 2" xfId="2573"/>
    <cellStyle name="常规 8" xfId="2574"/>
    <cellStyle name="链接单元格 7" xfId="2575"/>
    <cellStyle name="好_第五部分(才淼、饶永宏） 2 2" xfId="2576"/>
    <cellStyle name="常规 8 2" xfId="2577"/>
    <cellStyle name="常规_2000年月报上报格式" xfId="2578"/>
    <cellStyle name="好_高中教师人数（教育厅1.6日提供） 3_2016年6旬月报表(1)" xfId="2579"/>
    <cellStyle name="常规_2013预算调整表一、二、三" xfId="2580"/>
    <cellStyle name="好_~5676413 3_2016年6旬月报表(1)" xfId="2581"/>
    <cellStyle name="好_2009年一般性转移支付标准工资_地方配套按人均增幅控制8.30xl 3" xfId="2582"/>
    <cellStyle name="常规_2017年地方财政预算表（国有资本经营部分）融安县" xfId="2583"/>
    <cellStyle name="好 2" xfId="2584"/>
    <cellStyle name="好 3" xfId="2585"/>
    <cellStyle name="好 4" xfId="2586"/>
    <cellStyle name="好 6 2" xfId="2587"/>
    <cellStyle name="好 7" xfId="2588"/>
    <cellStyle name="好 7 2" xfId="2589"/>
    <cellStyle name="计算 4" xfId="2590"/>
    <cellStyle name="好_00省级(定稿) 2 2_2016年7旬月报表(1)" xfId="2591"/>
    <cellStyle name="好 9 2" xfId="2592"/>
    <cellStyle name="好_收支表 2015年社会保险基金决算_融安县财政局 农保" xfId="2593"/>
    <cellStyle name="好_奖励补助测算5.22测试 2 2" xfId="2594"/>
    <cellStyle name="好_(融安县）2017年政府新增一般债券资金安排使用表" xfId="2595"/>
    <cellStyle name="好_~4190974" xfId="2596"/>
    <cellStyle name="输出 3_社会保险基金预算调整表" xfId="2597"/>
    <cellStyle name="好_~4190974 2 2_2016年7旬月报表(1)" xfId="2598"/>
    <cellStyle name="好_~4190974 2 2_2016年旬月报表(1)" xfId="2599"/>
    <cellStyle name="好_~4190974 3_2016年7旬月报表(1)" xfId="2600"/>
    <cellStyle name="好_2016年融安县债务限额和余额情况表" xfId="2601"/>
    <cellStyle name="好_~4190974 3_2016年旬月报表(1)" xfId="2602"/>
    <cellStyle name="强调文字颜色 5 6 2" xfId="2603"/>
    <cellStyle name="好_高中教师人数（教育厅1.6日提供）" xfId="2604"/>
    <cellStyle name="好_~5676413" xfId="2605"/>
    <cellStyle name="好_高中教师人数（教育厅1.6日提供） 3" xfId="2606"/>
    <cellStyle name="好_~5676413 3" xfId="2607"/>
    <cellStyle name="好_2009年一般性转移支付标准工资_~5676413 2 2_2016年6旬月报表(1)" xfId="2608"/>
    <cellStyle name="好_00省级(打印) 2 2" xfId="2609"/>
    <cellStyle name="好_县级公安机关公用经费标准奖励测算方案（定稿） 2 2" xfId="2610"/>
    <cellStyle name="好_00省级(打印) 2 2_2016年6旬月报表(1)" xfId="2611"/>
    <cellStyle name="好_00省级(打印) 3" xfId="2612"/>
    <cellStyle name="强调文字颜色 2 10" xfId="2613"/>
    <cellStyle name="好_00省级(打印) 3_2016年6旬月报表(1)" xfId="2614"/>
    <cellStyle name="好_00省级(打印) 3_2016年旬月报表(1)" xfId="2615"/>
    <cellStyle name="好_汇总-县级财政报表附表 2 2_2016年旬月报表(1)" xfId="2616"/>
    <cellStyle name="好_桂投9月报统计局 2 2_2016年6旬月报表(1)" xfId="2617"/>
    <cellStyle name="好_地方配套按人均增幅控制8.30一般预算平均增幅、人均可用财力平均增幅两次控制、社会治安系数调整、案件数调整xl 3_2016年6旬月报表(1)" xfId="2618"/>
    <cellStyle name="好_00省级(定稿)" xfId="2619"/>
    <cellStyle name="链接单元格 4" xfId="2620"/>
    <cellStyle name="好_2006年在职人员情况 3" xfId="2621"/>
    <cellStyle name="好_00省级(定稿) 2 2_2016年6旬月报表(1)" xfId="2622"/>
    <cellStyle name="好_财政供养人员 3_2016年6旬月报表(1)" xfId="2623"/>
    <cellStyle name="好_00省级(定稿) 2 2_2016年旬月报表(1)" xfId="2624"/>
    <cellStyle name="好_00省级(定稿) 3" xfId="2625"/>
    <cellStyle name="好_00省级(定稿) 3_2016年6旬月报表(1)" xfId="2626"/>
    <cellStyle name="好_00省级(定稿) 3_2016年旬月报表(1)" xfId="2627"/>
    <cellStyle name="输出 3 2" xfId="2628"/>
    <cellStyle name="好_03昭通" xfId="2629"/>
    <cellStyle name="输出 3 2 2" xfId="2630"/>
    <cellStyle name="检查单元格 7" xfId="2631"/>
    <cellStyle name="好_03昭通 2" xfId="2632"/>
    <cellStyle name="检查单元格 7 2" xfId="2633"/>
    <cellStyle name="好_03昭通 2 2" xfId="2634"/>
    <cellStyle name="好_03昭通 2 2_2016年6旬月报表(1)" xfId="2635"/>
    <cellStyle name="好_03昭通 2 2_2016年7旬月报表(1)" xfId="2636"/>
    <cellStyle name="输出 2 2 2 2" xfId="2637"/>
    <cellStyle name="好_03昭通 2 2_2016年旬月报表(1)" xfId="2638"/>
    <cellStyle name="好_云南省2008年中小学教职工情况（教育厅提供20090101加工整理） 2 2_2016年6旬月报表(1)" xfId="2639"/>
    <cellStyle name="好_03昭通 3_2016年6旬月报表(1)" xfId="2640"/>
    <cellStyle name="好_云南省2008年中小学教职工情况（教育厅提供20090101加工整理） 2 2_2016年7旬月报表(1)" xfId="2641"/>
    <cellStyle name="好_03昭通 3_2016年7旬月报表(1)" xfId="2642"/>
    <cellStyle name="好_云南省2008年中小学教职工情况（教育厅提供20090101加工整理） 2 2_2016年旬月报表(1)" xfId="2643"/>
    <cellStyle name="好_03昭通 3_2016年旬月报表(1)" xfId="2644"/>
    <cellStyle name="好_0502通海县" xfId="2645"/>
    <cellStyle name="好_0502通海县 2" xfId="2646"/>
    <cellStyle name="好_0502通海县 2 2" xfId="2647"/>
    <cellStyle name="好_0502通海县 2 2_2016年7旬月报表(1)" xfId="2648"/>
    <cellStyle name="好_0502通海县 2 2_2016年旬月报表(1)" xfId="2649"/>
    <cellStyle name="好_0502通海县 3" xfId="2650"/>
    <cellStyle name="好_0502通海县 3_2016年6旬月报表(1)" xfId="2651"/>
    <cellStyle name="好_05玉溪" xfId="2652"/>
    <cellStyle name="好_05玉溪 2 2_2016年旬月报表(1)" xfId="2653"/>
    <cellStyle name="好_05玉溪 3" xfId="2654"/>
    <cellStyle name="好_05玉溪 3_2016年6旬月报表(1)" xfId="2655"/>
    <cellStyle name="好_0605石屏县" xfId="2656"/>
    <cellStyle name="好_0605石屏县 2" xfId="2657"/>
    <cellStyle name="好_0605石屏县 2 2" xfId="2658"/>
    <cellStyle name="好_0605石屏县 2 2_2016年6旬月报表(1)" xfId="2659"/>
    <cellStyle name="好_0605石屏县 3" xfId="2660"/>
    <cellStyle name="好_0605石屏县 3_2016年6旬月报表(1)" xfId="2661"/>
    <cellStyle name="好_0605石屏县 3_2016年7旬月报表(1)" xfId="2662"/>
    <cellStyle name="输入 9 2" xfId="2663"/>
    <cellStyle name="好_1003牟定县 2_2016年6旬月报表(1)" xfId="2664"/>
    <cellStyle name="好_1003牟定县 2_2016年旬月报表(1)" xfId="2665"/>
    <cellStyle name="好_1110洱源县" xfId="2666"/>
    <cellStyle name="好_1110洱源县 2" xfId="2667"/>
    <cellStyle name="好_Book1_2011.7 2 2_2016年旬月报表(1)" xfId="2668"/>
    <cellStyle name="好_1110洱源县 2 2" xfId="2669"/>
    <cellStyle name="好_1110洱源县 2 2_2016年6旬月报表(1)" xfId="2670"/>
    <cellStyle name="好_1110洱源县 2 2_2016年7旬月报表(1)" xfId="2671"/>
    <cellStyle name="好_1110洱源县 3" xfId="2672"/>
    <cellStyle name="好_奖励补助测算7.23 3_2016年旬月报表(1)" xfId="2673"/>
    <cellStyle name="好_1110洱源县 3_2016年6旬月报表(1)" xfId="2674"/>
    <cellStyle name="好_1110洱源县 3_2016年7旬月报表(1)" xfId="2675"/>
    <cellStyle name="好_1110洱源县 3_2016年旬月报表(1)" xfId="2676"/>
    <cellStyle name="好_11大理" xfId="2677"/>
    <cellStyle name="好_11大理 2 2_2016年7旬月报表(1)" xfId="2678"/>
    <cellStyle name="霓付 [0]_ +Foil &amp; -FOIL &amp; PAPER" xfId="2679"/>
    <cellStyle name="好_11大理 3" xfId="2680"/>
    <cellStyle name="好_11大理 3_2016年旬月报表(1)" xfId="2681"/>
    <cellStyle name="好_14年预算调整总表(12.2）" xfId="2682"/>
    <cellStyle name="好_15年预算总表(3.25）" xfId="2683"/>
    <cellStyle name="好_2011.7 2" xfId="2684"/>
    <cellStyle name="好_15年预算总表(3.5）" xfId="2685"/>
    <cellStyle name="好_2、土地面积、人口、粮食产量基本情况" xfId="2686"/>
    <cellStyle name="好_2、土地面积、人口、粮食产量基本情况 2" xfId="2687"/>
    <cellStyle name="好_2009年一般性转移支付标准工资_奖励补助测算5.22测试 2 2_2016年7旬月报表(1)" xfId="2688"/>
    <cellStyle name="好_2、土地面积、人口、粮食产量基本情况 2 2" xfId="2689"/>
    <cellStyle name="好_2、土地面积、人口、粮食产量基本情况 2 2_2016年6旬月报表(1)" xfId="2690"/>
    <cellStyle name="好_汇总 2 2_2016年6旬月报表(1)" xfId="2691"/>
    <cellStyle name="好_2、土地面积、人口、粮食产量基本情况 2 2_2016年7旬月报表(1)" xfId="2692"/>
    <cellStyle name="好_2、土地面积、人口、粮食产量基本情况 3" xfId="2693"/>
    <cellStyle name="好_2、土地面积、人口、粮食产量基本情况 3_2016年旬月报表(1)" xfId="2694"/>
    <cellStyle name="好_2006年基础数据" xfId="2695"/>
    <cellStyle name="好_教师绩效工资测算表（离退休按各地上报数测算）2009年1月1日" xfId="2696"/>
    <cellStyle name="好_2006年基础数据 2" xfId="2697"/>
    <cellStyle name="好_教师绩效工资测算表（离退休按各地上报数测算）2009年1月1日 2" xfId="2698"/>
    <cellStyle name="好_2006年基础数据 2 2" xfId="2699"/>
    <cellStyle name="好_县级基础数据" xfId="2700"/>
    <cellStyle name="好_2009年一般性转移支付标准工资_~5676413 2 2_2016年旬月报表(1)" xfId="2701"/>
    <cellStyle name="好_2006年基础数据 2 2_2016年7旬月报表(1)" xfId="2702"/>
    <cellStyle name="好_2006年基础数据 3" xfId="2703"/>
    <cellStyle name="好_2006年基础数据 3_2016年6旬月报表(1)" xfId="2704"/>
    <cellStyle name="好_2006年全省财力计算表（中央、决算）" xfId="2705"/>
    <cellStyle name="强调文字颜色 6 2_(融安县）2017年政府新增一般债券资金安排使用表" xfId="2706"/>
    <cellStyle name="好_2006年全省财力计算表（中央、决算） 2 2_2016年6旬月报表(1)" xfId="2707"/>
    <cellStyle name="好_2006年全省财力计算表（中央、决算） 2 2_2016年7旬月报表(1)" xfId="2708"/>
    <cellStyle name="好_2009年一般性转移支付标准工资_地方配套按人均增幅控制8.30一般预算平均增幅、人均可用财力平均增幅两次控制、社会治安系数调整、案件数调整xl 2 2_2016年6旬月报表(1)" xfId="2709"/>
    <cellStyle name="好_2006年全省财力计算表（中央、决算） 2 2_2016年旬月报表(1)" xfId="2710"/>
    <cellStyle name="好_2006年全省财力计算表（中央、决算） 3" xfId="2711"/>
    <cellStyle name="好_2006年全省财力计算表（中央、决算） 3_2016年6旬月报表(1)" xfId="2712"/>
    <cellStyle name="好_文体广播部门" xfId="2713"/>
    <cellStyle name="好_2006年全省财力计算表（中央、决算） 3_2016年7旬月报表(1)" xfId="2714"/>
    <cellStyle name="好_2006年全省财力计算表（中央、决算） 3_2016年旬月报表(1)" xfId="2715"/>
    <cellStyle name="好_2006年水利统计指标统计表" xfId="2716"/>
    <cellStyle name="好_2006年水利统计指标统计表 2" xfId="2717"/>
    <cellStyle name="好_2006年水利统计指标统计表 2 2_2016年7旬月报表(1)" xfId="2718"/>
    <cellStyle name="好_2006年水利统计指标统计表 3" xfId="2719"/>
    <cellStyle name="好_2006年水利统计指标统计表 3_2016年6旬月报表(1)" xfId="2720"/>
    <cellStyle name="好_下半年禁吸戒毒经费1000万元 3" xfId="2721"/>
    <cellStyle name="好_2006年水利统计指标统计表 3_2016年7旬月报表(1)" xfId="2722"/>
    <cellStyle name="好_2006年水利统计指标统计表 3_2016年旬月报表(1)" xfId="2723"/>
    <cellStyle name="链接单元格 3" xfId="2724"/>
    <cellStyle name="好_2006年在职人员情况 2" xfId="2725"/>
    <cellStyle name="检查单元格 2 2 2_社会保险基金预算调整表" xfId="2726"/>
    <cellStyle name="好_2006年在职人员情况 2 2_2016年6旬月报表(1)" xfId="2727"/>
    <cellStyle name="好_2006年在职人员情况 2 2_2016年7旬月报表(1)" xfId="2728"/>
    <cellStyle name="好_2006年在职人员情况 2 2_2016年旬月报表(1)" xfId="2729"/>
    <cellStyle name="好_2006年在职人员情况 3_2016年6旬月报表(1)" xfId="2730"/>
    <cellStyle name="好_2006年在职人员情况 3_2016年7旬月报表(1)" xfId="2731"/>
    <cellStyle name="好_2007年检察院案件数" xfId="2732"/>
    <cellStyle name="好_下半年禁吸戒毒经费1000万元 2 2_2016年6旬月报表(1)" xfId="2733"/>
    <cellStyle name="好_2007年检察院案件数 2" xfId="2734"/>
    <cellStyle name="好_2007年检察院案件数 2 2" xfId="2735"/>
    <cellStyle name="好_2007年检察院案件数 2 2_2016年7旬月报表(1)" xfId="2736"/>
    <cellStyle name="好_2007年检察院案件数 2 2_2016年旬月报表(1)" xfId="2737"/>
    <cellStyle name="好_2007年检察院案件数 3_2016年7旬月报表(1)" xfId="2738"/>
    <cellStyle name="好_2007年检察院案件数 3_2016年旬月报表(1)" xfId="2739"/>
    <cellStyle name="好_2007年可用财力" xfId="2740"/>
    <cellStyle name="好_2007年可用财力 2" xfId="2741"/>
    <cellStyle name="好_2007年人员分部门统计表" xfId="2742"/>
    <cellStyle name="好_2007年人员分部门统计表 2" xfId="2743"/>
    <cellStyle name="好_2007年人员分部门统计表 2 2" xfId="2744"/>
    <cellStyle name="好_奖励补助测算5.23新 3_2016年7旬月报表(1)" xfId="2745"/>
    <cellStyle name="好_2007年人员分部门统计表 2 2_2016年旬月报表(1)" xfId="2746"/>
    <cellStyle name="好_2007年人员分部门统计表 3" xfId="2747"/>
    <cellStyle name="好_2007年人员分部门统计表 3_2016年6旬月报表(1)" xfId="2748"/>
    <cellStyle name="好_2007年人员分部门统计表 3_2016年7旬月报表(1)" xfId="2749"/>
    <cellStyle name="好_2007年人员分部门统计表 3_2016年旬月报表(1)" xfId="2750"/>
    <cellStyle name="好_Book1_2011.7 2 2_2016年6旬月报表(1)" xfId="2751"/>
    <cellStyle name="好_2007年政法部门业务指标 2 2_2016年旬月报表(1)" xfId="2752"/>
    <cellStyle name="好_2008年县级公安保障标准落实奖励经费分配测算 2" xfId="2753"/>
    <cellStyle name="好_2008云南省分县市中小学教职工统计表（教育厅提供） 2 2_2016年6旬月报表(1)" xfId="2754"/>
    <cellStyle name="好_2008云南省分县市中小学教职工统计表（教育厅提供） 2 2_2016年7旬月报表(1)" xfId="2755"/>
    <cellStyle name="好_2008云南省分县市中小学教职工统计表（教育厅提供） 2 2_2016年旬月报表(1)" xfId="2756"/>
    <cellStyle name="好_2008云南省分县市中小学教职工统计表（教育厅提供） 3_2016年6旬月报表(1)" xfId="2757"/>
    <cellStyle name="好_2008云南省分县市中小学教职工统计表（教育厅提供） 3_2016年旬月报表(1)" xfId="2758"/>
    <cellStyle name="好_2009年一般性转移支付标准工资 2" xfId="2759"/>
    <cellStyle name="好_2009年一般性转移支付标准工资 2 2" xfId="2760"/>
    <cellStyle name="好_2009年一般性转移支付标准工资 2 2_2016年6旬月报表(1)" xfId="2761"/>
    <cellStyle name="好_2009年一般性转移支付标准工资 2 2_2016年7旬月报表(1)" xfId="2762"/>
    <cellStyle name="好_2009年一般性转移支付标准工资 3_2016年6旬月报表(1)" xfId="2763"/>
    <cellStyle name="好_2009年一般性转移支付标准工资_~4190974 2 2_2016年旬月报表(1)" xfId="2764"/>
    <cellStyle name="好_2009年一般性转移支付标准工资_~4190974 3_2016年7旬月报表(1)" xfId="2765"/>
    <cellStyle name="好_2009年一般性转移支付标准工资_~4190974 3_2016年旬月报表(1)" xfId="2766"/>
    <cellStyle name="好_2009年一般性转移支付标准工资_~5676413" xfId="2767"/>
    <cellStyle name="好_2009年一般性转移支付标准工资_~5676413 2" xfId="2768"/>
    <cellStyle name="好_2009年一般性转移支付标准工资_~5676413 2 2" xfId="2769"/>
    <cellStyle name="好_2009年一般性转移支付标准工资_奖励补助测算7.23 2 2_2016年旬月报表(1)" xfId="2770"/>
    <cellStyle name="好_2009年一般性转移支付标准工资_~5676413 2 2_2016年7旬月报表(1)" xfId="2771"/>
    <cellStyle name="好_2009年一般性转移支付标准工资_~5676413 3_2016年6旬月报表(1)" xfId="2772"/>
    <cellStyle name="好_地方配套按人均增幅控制8.31（调整结案率后）xl 3" xfId="2773"/>
    <cellStyle name="好_2009年一般性转移支付标准工资_奖励补助测算7.25 3_2016年6旬月报表(1)" xfId="2774"/>
    <cellStyle name="好_2009年一般性转移支付标准工资_~5676413 3_2016年7旬月报表(1)" xfId="2775"/>
    <cellStyle name="好_2009年一般性转移支付标准工资_~5676413 3_2016年旬月报表(1)" xfId="2776"/>
    <cellStyle name="好_2009年一般性转移支付标准工资_不用软件计算9.1不考虑经费管理评价xl 2 2_2016年6旬月报表(1)" xfId="2777"/>
    <cellStyle name="好_2009年一般性转移支付标准工资_不用软件计算9.1不考虑经费管理评价xl 3" xfId="2778"/>
    <cellStyle name="好_2009年一般性转移支付标准工资_不用软件计算9.1不考虑经费管理评价xl 3_2016年6旬月报表(1)" xfId="2779"/>
    <cellStyle name="好_2009年一般性转移支付标准工资_地方配套按人均增幅控制8.30xl" xfId="2780"/>
    <cellStyle name="好_2009年一般性转移支付标准工资_地方配套按人均增幅控制8.30xl 2" xfId="2781"/>
    <cellStyle name="好_2009年一般性转移支付标准工资_地方配套按人均增幅控制8.30xl 2 2" xfId="2782"/>
    <cellStyle name="好_2009年一般性转移支付标准工资_地方配套按人均增幅控制8.30xl 2 2_2016年7旬月报表(1)" xfId="2783"/>
    <cellStyle name="好_奖励补助测算7.25 (version 1) (version 1) 2" xfId="2784"/>
    <cellStyle name="好_2009年一般性转移支付标准工资_地方配套按人均增幅控制8.30xl 3_2016年6旬月报表(1)" xfId="2785"/>
    <cellStyle name="好_2009年一般性转移支付标准工资_地方配套按人均增幅控制8.30xl 3_2016年7旬月报表(1)" xfId="2786"/>
    <cellStyle name="好_2009年一般性转移支付标准工资_地方配套按人均增幅控制8.30一般预算平均增幅、人均可用财力平均增幅两次控制、社会治安系数调整、案件数调整xl" xfId="2787"/>
    <cellStyle name="好_2009年一般性转移支付标准工资_地方配套按人均增幅控制8.30一般预算平均增幅、人均可用财力平均增幅两次控制、社会治安系数调整、案件数调整xl 2" xfId="2788"/>
    <cellStyle name="好_Book1_Book1 2" xfId="2789"/>
    <cellStyle name="好_2009年一般性转移支付标准工资_地方配套按人均增幅控制8.30一般预算平均增幅、人均可用财力平均增幅两次控制、社会治安系数调整、案件数调整xl 2 2_2016年7旬月报表(1)" xfId="2790"/>
    <cellStyle name="好_指标五" xfId="2791"/>
    <cellStyle name="好_2009年一般性转移支付标准工资_地方配套按人均增幅控制8.30一般预算平均增幅、人均可用财力平均增幅两次控制、社会治安系数调整、案件数调整xl 2 2_2016年旬月报表(1)" xfId="2792"/>
    <cellStyle name="好_2009年一般性转移支付标准工资_地方配套按人均增幅控制8.30一般预算平均增幅、人均可用财力平均增幅两次控制、社会治安系数调整、案件数调整xl 3" xfId="2793"/>
    <cellStyle name="好_2009年一般性转移支付标准工资_地方配套按人均增幅控制8.30一般预算平均增幅、人均可用财力平均增幅两次控制、社会治安系数调整、案件数调整xl 3_2016年6旬月报表(1)" xfId="2794"/>
    <cellStyle name="好_2009年一般性转移支付标准工资_地方配套按人均增幅控制8.30一般预算平均增幅、人均可用财力平均增幅两次控制、社会治安系数调整、案件数调整xl 3_2016年7旬月报表(1)" xfId="2795"/>
    <cellStyle name="好_2009年一般性转移支付标准工资_地方配套按人均增幅控制8.31（调整结案率后）xl 2 2_2016年6旬月报表(1)" xfId="2796"/>
    <cellStyle name="好_2009年一般性转移支付标准工资_地方配套按人均增幅控制8.31（调整结案率后）xl 2 2_2016年7旬月报表(1)" xfId="2797"/>
    <cellStyle name="好_2009年一般性转移支付标准工资_地方配套按人均增幅控制8.31（调整结案率后）xl 2 2_2016年旬月报表(1)" xfId="2798"/>
    <cellStyle name="好_2009年一般性转移支付标准工资_地方配套按人均增幅控制8.31（调整结案率后）xl 3_2016年7旬月报表(1)" xfId="2799"/>
    <cellStyle name="强调文字颜色 6 4" xfId="2800"/>
    <cellStyle name="好_Book1_Book1 2 2" xfId="2801"/>
    <cellStyle name="好_2009年一般性转移支付标准工资_奖励补助测算5.22测试" xfId="2802"/>
    <cellStyle name="好_2009年一般性转移支付标准工资_奖励补助测算5.22测试 2 2_2016年6旬月报表(1)" xfId="2803"/>
    <cellStyle name="好_2009年一般性转移支付标准工资_奖励补助测算5.22测试 3_2016年6旬月报表(1)" xfId="2804"/>
    <cellStyle name="好_2009年一般性转移支付标准工资_奖励补助测算5.22测试 3_2016年7旬月报表(1)" xfId="2805"/>
    <cellStyle name="好_2009年一般性转移支付标准工资_奖励补助测算5.23新" xfId="2806"/>
    <cellStyle name="好_2009年一般性转移支付标准工资_奖励补助测算5.23新 2 2_2016年6旬月报表(1)" xfId="2807"/>
    <cellStyle name="好_2009年一般性转移支付标准工资_奖励补助测算5.23新 2 2_2016年7旬月报表(1)" xfId="2808"/>
    <cellStyle name="好_云南省2008年转移支付测算——州市本级考核部分及政策性测算 2 2" xfId="2809"/>
    <cellStyle name="好_2009年一般性转移支付标准工资_奖励补助测算5.23新 3" xfId="2810"/>
    <cellStyle name="好_云南省2008年转移支付测算——州市本级考核部分及政策性测算 2 2_2016年6旬月报表(1)" xfId="2811"/>
    <cellStyle name="好_2009年一般性转移支付标准工资_奖励补助测算5.23新 3_2016年6旬月报表(1)" xfId="2812"/>
    <cellStyle name="好_2009年一般性转移支付标准工资_奖励补助测算5.24冯铸" xfId="2813"/>
    <cellStyle name="好_2009年一般性转移支付标准工资_奖励补助测算5.24冯铸 2" xfId="2814"/>
    <cellStyle name="好_2009年一般性转移支付标准工资_奖励补助测算5.24冯铸 2 2" xfId="2815"/>
    <cellStyle name="好_2009年一般性转移支付标准工资_奖励补助测算5.24冯铸 2 2_2016年7旬月报表(1)" xfId="2816"/>
    <cellStyle name="好_2009年一般性转移支付标准工资_奖励补助测算5.24冯铸 3" xfId="2817"/>
    <cellStyle name="好_2009年一般性转移支付标准工资_奖励补助测算5.24冯铸 3_2016年6旬月报表(1)" xfId="2818"/>
    <cellStyle name="好_2009年一般性转移支付标准工资_奖励补助测算5.24冯铸 3_2016年7旬月报表(1)" xfId="2819"/>
    <cellStyle name="好_2009年一般性转移支付标准工资_奖励补助测算5.24冯铸 3_2016年旬月报表(1)" xfId="2820"/>
    <cellStyle name="好_2009年一般性转移支付标准工资_奖励补助测算7.23" xfId="2821"/>
    <cellStyle name="好_三季度－表二 2 2_2016年6旬月报表(1)" xfId="2822"/>
    <cellStyle name="好_2009年一般性转移支付标准工资_奖励补助测算7.23 2" xfId="2823"/>
    <cellStyle name="好_2009年一般性转移支付标准工资_奖励补助测算7.23 2 2" xfId="2824"/>
    <cellStyle name="好_2009年一般性转移支付标准工资_奖励补助测算7.23 2 2_2016年6旬月报表(1)" xfId="2825"/>
    <cellStyle name="好_2009年一般性转移支付标准工资_奖励补助测算7.23 2 2_2016年7旬月报表(1)" xfId="2826"/>
    <cellStyle name="好_2009年一般性转移支付标准工资_奖励补助测算7.23 3_2016年6旬月报表(1)" xfId="2827"/>
    <cellStyle name="计算 2_(融安县）2017年政府新增一般债券资金安排使用表" xfId="2828"/>
    <cellStyle name="好_2009年一般性转移支付标准工资_奖励补助测算7.23 3_2016年7旬月报表(1)" xfId="2829"/>
    <cellStyle name="适中 3 2" xfId="2830"/>
    <cellStyle name="好_2009年一般性转移支付标准工资_奖励补助测算7.23 3_2016年旬月报表(1)" xfId="2831"/>
    <cellStyle name="好_2009年一般性转移支付标准工资_奖励补助测算7.25 (version 1) (version 1)" xfId="2832"/>
    <cellStyle name="好_2009年一般性转移支付标准工资_奖励补助测算7.25 (version 1) (version 1) 2" xfId="2833"/>
    <cellStyle name="好_2009年一般性转移支付标准工资_奖励补助测算7.25 (version 1) (version 1) 2 2" xfId="2834"/>
    <cellStyle name="好_2009年一般性转移支付标准工资_奖励补助测算7.25 (version 1) (version 1) 2 2_2016年6旬月报表(1)" xfId="2835"/>
    <cellStyle name="好_云南省2008年转移支付测算——州市本级考核部分及政策性测算" xfId="2836"/>
    <cellStyle name="好_2009年一般性转移支付标准工资_奖励补助测算7.25 (version 1) (version 1) 2 2_2016年旬月报表(1)" xfId="2837"/>
    <cellStyle name="好_2009年一般性转移支付标准工资_奖励补助测算7.25 (version 1) (version 1) 3" xfId="2838"/>
    <cellStyle name="好_云南省2008年中小学教职工情况（教育厅提供20090101加工整理）" xfId="2839"/>
    <cellStyle name="好_2009年一般性转移支付标准工资_奖励补助测算7.25 (version 1) (version 1) 3_2016年7旬月报表(1)" xfId="2840"/>
    <cellStyle name="好_2009年一般性转移支付标准工资_奖励补助测算7.25 2" xfId="2841"/>
    <cellStyle name="输入 6_社会保险基金预算调整表" xfId="2842"/>
    <cellStyle name="好_2009年一般性转移支付标准工资_奖励补助测算7.25 2 2" xfId="2843"/>
    <cellStyle name="好_2009年一般性转移支付标准工资_奖励补助测算7.25 3" xfId="2844"/>
    <cellStyle name="好_2009年一般性转移支付标准工资_奖励补助测算7.25 3_2016年旬月报表(1)" xfId="2845"/>
    <cellStyle name="好_2009年一般性转移支付标准工资_奖励补助测算7.25 4_2016年6旬月报表(1)" xfId="2846"/>
    <cellStyle name="好_2009年一般性转移支付标准工资_奖励补助测算7.25 4_2016年7旬月报表(1)" xfId="2847"/>
    <cellStyle name="好_2009年一般性转移支付标准工资_奖励补助测算7.25 5_2016年6旬月报表(1)" xfId="2848"/>
    <cellStyle name="好_2011.7" xfId="2849"/>
    <cellStyle name="好_2011.7 2_2016年7旬月报表(1)" xfId="2850"/>
    <cellStyle name="好_2011.7 2_2016年旬月报表(1)" xfId="2851"/>
    <cellStyle name="好_2015年财政收支预算1－10表" xfId="2852"/>
    <cellStyle name="好_530623_2006年县级财政报表附表" xfId="2853"/>
    <cellStyle name="好_530623_2006年县级财政报表附表 2" xfId="2854"/>
    <cellStyle name="好_530623_2006年县级财政报表附表 2 2" xfId="2855"/>
    <cellStyle name="好_义务教育阶段教职工人数（教育厅提供最终） 3" xfId="2856"/>
    <cellStyle name="好_530623_2006年县级财政报表附表 2 2_2016年6旬月报表(1)" xfId="2857"/>
    <cellStyle name="好_530623_2006年县级财政报表附表 2 2_2016年7旬月报表(1)" xfId="2858"/>
    <cellStyle name="好_530623_2006年县级财政报表附表 3" xfId="2859"/>
    <cellStyle name="好_530623_2006年县级财政报表附表 3_2016年7旬月报表(1)" xfId="2860"/>
    <cellStyle name="好_530623_2006年县级财政报表附表 3_2016年旬月报表(1)" xfId="2861"/>
    <cellStyle name="好_530629_2006年县级财政报表附表" xfId="2862"/>
    <cellStyle name="好_530629_2006年县级财政报表附表 2 2" xfId="2863"/>
    <cellStyle name="好_530629_2006年县级财政报表附表 3" xfId="2864"/>
    <cellStyle name="好_530629_2006年县级财政报表附表 3_2016年6旬月报表(1)" xfId="2865"/>
    <cellStyle name="好_530629_2006年县级财政报表附表 3_2016年旬月报表(1)" xfId="2866"/>
    <cellStyle name="好_5334_2006年迪庆县级财政报表附表 2" xfId="2867"/>
    <cellStyle name="好_5334_2006年迪庆县级财政报表附表 2 2" xfId="2868"/>
    <cellStyle name="好_5334_2006年迪庆县级财政报表附表 2 2_2016年6旬月报表(1)" xfId="2869"/>
    <cellStyle name="好_5334_2006年迪庆县级财政报表附表 2 2_2016年旬月报表(1)" xfId="2870"/>
    <cellStyle name="注释 2 3_社会保险基金预算调整表" xfId="2871"/>
    <cellStyle name="好_5334_2006年迪庆县级财政报表附表 3" xfId="2872"/>
    <cellStyle name="好_5334_2006年迪庆县级财政报表附表 3_2016年6旬月报表(1)" xfId="2873"/>
    <cellStyle name="好_5334_2006年迪庆县级财政报表附表 3_2016年7旬月报表(1)" xfId="2874"/>
    <cellStyle name="好_5334_2006年迪庆县级财政报表附表 3_2016年旬月报表(1)" xfId="2875"/>
    <cellStyle name="好_Book1" xfId="2876"/>
    <cellStyle name="好_Book1 2" xfId="2877"/>
    <cellStyle name="好_Book1 2_社会保险基金预算调整表" xfId="2878"/>
    <cellStyle name="好_Book1_1" xfId="2879"/>
    <cellStyle name="好_Book1_1 2_2016年6旬月报表(1)" xfId="2880"/>
    <cellStyle name="好_Book1_1 2_2016年7旬月报表(1)" xfId="2881"/>
    <cellStyle name="好_Book1_1_2011.7" xfId="2882"/>
    <cellStyle name="好_Book1_1_2011.7 3_2016年6旬月报表(1)" xfId="2883"/>
    <cellStyle name="好_Book1_1_2011.7 3_2016年7旬月报表(1)" xfId="2884"/>
    <cellStyle name="好_Book1_1_来宾市2011年下半年BT融资建设项目计划表201108081" xfId="2885"/>
    <cellStyle name="好_Book1_1_来宾市2011年下半年BT融资建设项目计划表201108081 2" xfId="2886"/>
    <cellStyle name="好_Book1_1_来宾市2011年下半年BT融资建设项目计划表201108081 2 2" xfId="2887"/>
    <cellStyle name="好_Book1_1_来宾市2011年下半年BT融资建设项目计划表201108081 2 2_2016年7旬月报表(1)" xfId="2888"/>
    <cellStyle name="好_Book1_1_来宾市2011年下半年BT融资建设项目计划表201108081 3_2016年7旬月报表(1)" xfId="2889"/>
    <cellStyle name="好_县级公安机关公用经费标准奖励测算方案（定稿） 3_2016年6旬月报表(1)" xfId="2890"/>
    <cellStyle name="好_Book1_1_来宾市2011年下半年BT融资建设项目计划表201108081 3_2016年旬月报表(1)" xfId="2891"/>
    <cellStyle name="好_Book1_工程建设管理台帐(7月） 2_2016年6旬月报表(1)" xfId="2892"/>
    <cellStyle name="好_Book1_2" xfId="2893"/>
    <cellStyle name="好_Book1_2 2" xfId="2894"/>
    <cellStyle name="好_Book1_2 2_2016年6旬月报表(1)" xfId="2895"/>
    <cellStyle name="汇总 8" xfId="2896"/>
    <cellStyle name="好_Book1_2 2_2016年旬月报表(1)" xfId="2897"/>
    <cellStyle name="好_Book1_2011.7" xfId="2898"/>
    <cellStyle name="好_Book1_2011.7 2" xfId="2899"/>
    <cellStyle name="好_Book1_2011.7 2 2" xfId="2900"/>
    <cellStyle name="好_Book1_2011.7 2 2_2016年7旬月报表(1)" xfId="2901"/>
    <cellStyle name="好_Book1_2011.7 3" xfId="2902"/>
    <cellStyle name="好_Book1_2011.7 3_2016年6旬月报表(1)" xfId="2903"/>
    <cellStyle name="好_Book1_2011.7 3_2016年7旬月报表(1)" xfId="2904"/>
    <cellStyle name="好_Book1_2011.7 3_2016年旬月报表(1)" xfId="2905"/>
    <cellStyle name="好_城建部门 2" xfId="2906"/>
    <cellStyle name="好_Book1_3" xfId="2907"/>
    <cellStyle name="好_Book1_3 2" xfId="2908"/>
    <cellStyle name="好_Book1_3 2 2" xfId="2909"/>
    <cellStyle name="好_Book1_3 2 2_2016年6旬月报表(1)" xfId="2910"/>
    <cellStyle name="好_Book1_3 3" xfId="2911"/>
    <cellStyle name="好_Book1_3 3_2016年旬月报表(1)" xfId="2912"/>
    <cellStyle name="好_Book1_Book1" xfId="2913"/>
    <cellStyle name="好_Book1_Book1 2 2_2016年6旬月报表(1)" xfId="2914"/>
    <cellStyle name="好_Book1_Book1 2 2_2016年7旬月报表(1)" xfId="2915"/>
    <cellStyle name="好_Book1_Book1 2 2_2016年旬月报表(1)" xfId="2916"/>
    <cellStyle name="强调文字颜色 1 6 2" xfId="2917"/>
    <cellStyle name="好_Book1_Book1 3" xfId="2918"/>
    <cellStyle name="好_Book1_Book1 3_2016年6旬月报表(1)" xfId="2919"/>
    <cellStyle name="好_Book1_Book1_社会保险基金预算调整表" xfId="2920"/>
    <cellStyle name="好_Book1_工程建设管理台帐(7月）" xfId="2921"/>
    <cellStyle name="好_Book1_工程建设管理台帐(7月） 2" xfId="2922"/>
    <cellStyle name="好_Book1_来宾市2011年下半年BT融资建设项目计划表201108081 2" xfId="2923"/>
    <cellStyle name="好_基础数据分析" xfId="2924"/>
    <cellStyle name="好_Book1_来宾市2011年下半年BT融资建设项目计划表201108081 2_2016年6旬月报表(1)" xfId="2925"/>
    <cellStyle name="好_Book1_来宾市2011年下半年BT融资建设项目计划表201108081 2_2016年7旬月报表(1)" xfId="2926"/>
    <cellStyle name="好_Book1_来宾市2011年下半年BT融资建设项目计划表201108081 2_2016年旬月报表(1)" xfId="2927"/>
    <cellStyle name="好_Book1_融资完成情况统计表" xfId="2928"/>
    <cellStyle name="好_Book1_融资完成情况统计表 2" xfId="2929"/>
    <cellStyle name="好_Book1_融资完成情况统计表 2_2016年6旬月报表(1)" xfId="2930"/>
    <cellStyle name="好_Book1_融资完成情况统计表 2_2016年旬月报表(1)" xfId="2931"/>
    <cellStyle name="强调文字颜色 6 2 2" xfId="2932"/>
    <cellStyle name="好_Book2 2" xfId="2933"/>
    <cellStyle name="强调文字颜色 6 2 2 2" xfId="2934"/>
    <cellStyle name="好_Book2 2 2" xfId="2935"/>
    <cellStyle name="好_Book2 2 2_2016年6旬月报表(1)" xfId="2936"/>
    <cellStyle name="强调文字颜色 6 2 3" xfId="2937"/>
    <cellStyle name="好_Book2 3" xfId="2938"/>
    <cellStyle name="好_Book2 3_2016年6旬月报表(1)" xfId="2939"/>
    <cellStyle name="好_Book2 3_2016年旬月报表(1)" xfId="2940"/>
    <cellStyle name="好_M01-2(州市补助收入) 2 2" xfId="2941"/>
    <cellStyle name="好_M01-2(州市补助收入) 2 2_2016年6旬月报表(1)" xfId="2942"/>
    <cellStyle name="解释性文本 2 2 2" xfId="2943"/>
    <cellStyle name="好_M01-2(州市补助收入) 2 2_2016年7旬月报表(1)" xfId="2944"/>
    <cellStyle name="好_M01-2(州市补助收入) 2 2_2016年旬月报表(1)" xfId="2945"/>
    <cellStyle name="好_M01-2(州市补助收入) 3_2016年6旬月报表(1)" xfId="2946"/>
    <cellStyle name="强调文字颜色 4 5 2" xfId="2947"/>
    <cellStyle name="好_M03" xfId="2948"/>
    <cellStyle name="好_M03 2" xfId="2949"/>
    <cellStyle name="好_M03 2 2" xfId="2950"/>
    <cellStyle name="好_M03 2 2_2016年6旬月报表(1)" xfId="2951"/>
    <cellStyle name="好_M03 2 2_2016年旬月报表(1)" xfId="2952"/>
    <cellStyle name="好_M03 3_2016年7旬月报表(1)" xfId="2953"/>
    <cellStyle name="适中 2 2 3" xfId="2954"/>
    <cellStyle name="好_M03 3_2016年旬月报表(1)" xfId="2955"/>
    <cellStyle name="好_不用软件计算9.1不考虑经费管理评价xl" xfId="2956"/>
    <cellStyle name="输出 5 2" xfId="2957"/>
    <cellStyle name="好_不用软件计算9.1不考虑经费管理评价xl 2 2_2016年旬月报表(1)" xfId="2958"/>
    <cellStyle name="好_县级公安机关公用经费标准奖励测算方案（定稿） 2 2_2016年旬月报表(1)" xfId="2959"/>
    <cellStyle name="好_汇总-县级财政报表附表 2 2_2016年6旬月报表(1)" xfId="2960"/>
    <cellStyle name="好_不用软件计算9.1不考虑经费管理评价xl 3" xfId="2961"/>
    <cellStyle name="好_不用软件计算9.1不考虑经费管理评价xl 3_2016年7旬月报表(1)" xfId="2962"/>
    <cellStyle name="适中 2 2" xfId="2963"/>
    <cellStyle name="好_不用软件计算9.1不考虑经费管理评价xl 3_2016年旬月报表(1)" xfId="2964"/>
    <cellStyle name="好_财政供养人员" xfId="2965"/>
    <cellStyle name="好_财政供养人员 2" xfId="2966"/>
    <cellStyle name="好_财政供养人员 2 2" xfId="2967"/>
    <cellStyle name="好_财政供养人员 2 2_2016年6旬月报表(1)" xfId="2968"/>
    <cellStyle name="好_财政供养人员 2 2_2016年旬月报表(1)" xfId="2969"/>
    <cellStyle name="好_财政供养人员 3_2016年7旬月报表(1)" xfId="2970"/>
    <cellStyle name="好_城建部门" xfId="2971"/>
    <cellStyle name="强调文字颜色 1 3 3" xfId="2972"/>
    <cellStyle name="好_地方配套按人均增幅控制8.30xl" xfId="2973"/>
    <cellStyle name="好_地方配套按人均增幅控制8.30xl 2" xfId="2974"/>
    <cellStyle name="好_地方配套按人均增幅控制8.30xl 2 2" xfId="2975"/>
    <cellStyle name="适中 3 3" xfId="2976"/>
    <cellStyle name="好_地方配套按人均增幅控制8.30xl 2 2_2016年6旬月报表(1)" xfId="2977"/>
    <cellStyle name="好_地方配套按人均增幅控制8.30xl 2 2_2016年7旬月报表(1)" xfId="2978"/>
    <cellStyle name="好_地方配套按人均增幅控制8.30xl 3_2016年6旬月报表(1)" xfId="2979"/>
    <cellStyle name="好_地方配套按人均增幅控制8.30xl 3_2016年旬月报表(1)" xfId="2980"/>
    <cellStyle name="好_地方配套按人均增幅控制8.30一般预算平均增幅、人均可用财力平均增幅两次控制、社会治安系数调整、案件数调整xl" xfId="2981"/>
    <cellStyle name="好_地方配套按人均增幅控制8.30一般预算平均增幅、人均可用财力平均增幅两次控制、社会治安系数调整、案件数调整xl 2" xfId="2982"/>
    <cellStyle name="好_地方配套按人均增幅控制8.30一般预算平均增幅、人均可用财力平均增幅两次控制、社会治安系数调整、案件数调整xl 2 2_2016年6旬月报表(1)" xfId="2983"/>
    <cellStyle name="好_地方配套按人均增幅控制8.30一般预算平均增幅、人均可用财力平均增幅两次控制、社会治安系数调整、案件数调整xl 2 2_2016年7旬月报表(1)" xfId="2984"/>
    <cellStyle name="好_桂投9月报统计局 2 2" xfId="2985"/>
    <cellStyle name="好_地方配套按人均增幅控制8.30一般预算平均增幅、人均可用财力平均增幅两次控制、社会治安系数调整、案件数调整xl 3" xfId="2986"/>
    <cellStyle name="好_桂投9月报统计局 2 2_2016年7旬月报表(1)" xfId="2987"/>
    <cellStyle name="好_地方配套按人均增幅控制8.30一般预算平均增幅、人均可用财力平均增幅两次控制、社会治安系数调整、案件数调整xl 3_2016年7旬月报表(1)" xfId="2988"/>
    <cellStyle name="好_桂投9月报统计局 2 2_2016年旬月报表(1)" xfId="2989"/>
    <cellStyle name="好_地方配套按人均增幅控制8.30一般预算平均增幅、人均可用财力平均增幅两次控制、社会治安系数调整、案件数调整xl 3_2016年旬月报表(1)" xfId="2990"/>
    <cellStyle name="好_地方配套按人均增幅控制8.31（调整结案率后）xl 2 2" xfId="2991"/>
    <cellStyle name="好_地方配套按人均增幅控制8.31（调整结案率后）xl 2 2_2016年6旬月报表(1)" xfId="2992"/>
    <cellStyle name="好_地方配套按人均增幅控制8.31（调整结案率后）xl 2 2_2016年7旬月报表(1)" xfId="2993"/>
    <cellStyle name="好_地方配套按人均增幅控制8.31（调整结案率后）xl 3_2016年7旬月报表(1)" xfId="2994"/>
    <cellStyle name="好_第五部分(才淼、饶永宏）" xfId="2995"/>
    <cellStyle name="好_第五部分(才淼、饶永宏） 2 2_2016年6旬月报表(1)" xfId="2996"/>
    <cellStyle name="好_第五部分(才淼、饶永宏） 2 2_2016年7旬月报表(1)" xfId="2997"/>
    <cellStyle name="好_第五部分(才淼、饶永宏） 2 2_2016年旬月报表(1)" xfId="2998"/>
    <cellStyle name="好_指标四 3_2016年旬月报表(1)" xfId="2999"/>
    <cellStyle name="好_第五部分(才淼、饶永宏） 3_2016年7旬月报表(1)" xfId="3000"/>
    <cellStyle name="好_第五部分(才淼、饶永宏） 3_2016年旬月报表(1)" xfId="3001"/>
    <cellStyle name="好_工程建设管理台帐(7月） 2" xfId="3002"/>
    <cellStyle name="好_工程建设管理台帐(7月） 2 2" xfId="3003"/>
    <cellStyle name="好_工程建设管理台帐(7月） 2 2_2016年6旬月报表(1)" xfId="3004"/>
    <cellStyle name="好_工程建设管理台帐(7月） 2 2_2016年7旬月报表(1)" xfId="3005"/>
    <cellStyle name="好_工程建设管理台帐(7月） 2 2_2016年旬月报表(1)" xfId="3006"/>
    <cellStyle name="好_工程建设管理台帐(7月） 3" xfId="3007"/>
    <cellStyle name="好_工程建设管理台帐(7月） 3_2016年6旬月报表(1)" xfId="3008"/>
    <cellStyle name="好_工程建设管理台帐(7月） 3_2016年旬月报表(1)" xfId="3009"/>
    <cellStyle name="好_桂投9月报统计局 2" xfId="3010"/>
    <cellStyle name="好_桂投9月报统计局 3_2016年7旬月报表(1)" xfId="3011"/>
    <cellStyle name="好_汇总" xfId="3012"/>
    <cellStyle name="好_汇总 2" xfId="3013"/>
    <cellStyle name="好_汇总 2 2" xfId="3014"/>
    <cellStyle name="好_汇总 2 2_2016年7旬月报表(1)" xfId="3015"/>
    <cellStyle name="好_汇总 2 2_2016年旬月报表(1)" xfId="3016"/>
    <cellStyle name="好_汇总 3" xfId="3017"/>
    <cellStyle name="好_汇总 3_2016年7旬月报表(1)" xfId="3018"/>
    <cellStyle name="好_汇总 3_2016年旬月报表(1)" xfId="3019"/>
    <cellStyle name="好_汇总-县级财政报表附表 2 2_2016年7旬月报表(1)" xfId="3020"/>
    <cellStyle name="好_汇总-县级财政报表附表 3_2016年6旬月报表(1)" xfId="3021"/>
    <cellStyle name="好_汇总-县级财政报表附表 3_2016年7旬月报表(1)" xfId="3022"/>
    <cellStyle name="好_汇总-县级财政报表附表 3_2016年旬月报表(1)" xfId="3023"/>
    <cellStyle name="好_基础数据分析 2" xfId="3024"/>
    <cellStyle name="好_基础数据分析 2 2_2016年6旬月报表(1)" xfId="3025"/>
    <cellStyle name="后继超链接" xfId="3026"/>
    <cellStyle name="好_基础数据分析 3" xfId="3027"/>
    <cellStyle name="警告文本 5 2" xfId="3028"/>
    <cellStyle name="好_卫生部门" xfId="3029"/>
    <cellStyle name="好_基础数据分析 3_2016年6旬月报表(1)" xfId="3030"/>
    <cellStyle name="好_检验表 2" xfId="3031"/>
    <cellStyle name="好_奖励补助测算5.22测试" xfId="3032"/>
    <cellStyle name="好_奖励补助测算5.22测试 2 2_2016年6旬月报表(1)" xfId="3033"/>
    <cellStyle name="好_奖励补助测算5.22测试 2 2_2016年7旬月报表(1)" xfId="3034"/>
    <cellStyle name="好_奖励补助测算5.22测试 2 2_2016年旬月报表(1)" xfId="3035"/>
    <cellStyle name="好_奖励补助测算5.23新 2 2" xfId="3036"/>
    <cellStyle name="好_奖励补助测算5.23新 3" xfId="3037"/>
    <cellStyle name="注释 3_社会保险基金预算调整表" xfId="3038"/>
    <cellStyle name="好_奖励补助测算5.23新 3_2016年6旬月报表(1)" xfId="3039"/>
    <cellStyle name="好_奖励补助测算5.23新 3_2016年旬月报表(1)" xfId="3040"/>
    <cellStyle name="好_奖励补助测算5.24冯铸" xfId="3041"/>
    <cellStyle name="好_奖励补助测算5.24冯铸 2 2_2016年6旬月报表(1)" xfId="3042"/>
    <cellStyle name="好_奖励补助测算5.24冯铸 2 2_2016年7旬月报表(1)" xfId="3043"/>
    <cellStyle name="好_奖励补助测算5.24冯铸 3_2016年7旬月报表(1)" xfId="3044"/>
    <cellStyle name="好_奖励补助测算5.24冯铸 3_2016年旬月报表(1)" xfId="3045"/>
    <cellStyle name="好_奖励补助测算7.23" xfId="3046"/>
    <cellStyle name="好_奖励补助测算7.23 2" xfId="3047"/>
    <cellStyle name="好_奖励补助测算7.23 2 2_2016年7旬月报表(1)" xfId="3048"/>
    <cellStyle name="好_奖励补助测算7.23 3" xfId="3049"/>
    <cellStyle name="好_奖励补助测算7.23 3_2016年6旬月报表(1)" xfId="3050"/>
    <cellStyle name="好_奖励补助测算7.25 (version 1) (version 1)" xfId="3051"/>
    <cellStyle name="好_奖励补助测算7.25 (version 1) (version 1) 2 2" xfId="3052"/>
    <cellStyle name="好_奖励补助测算7.25 (version 1) (version 1) 2 2_2016年7旬月报表(1)" xfId="3053"/>
    <cellStyle name="好_奖励补助测算7.25 (version 1) (version 1) 2 2_2016年旬月报表(1)" xfId="3054"/>
    <cellStyle name="好_奖励补助测算7.25 (version 1) (version 1) 3" xfId="3055"/>
    <cellStyle name="好_奖励补助测算7.25 (version 1) (version 1) 3_2016年6旬月报表(1)" xfId="3056"/>
    <cellStyle name="好_奖励补助测算7.25 (version 1) (version 1) 3_2016年7旬月报表(1)" xfId="3057"/>
    <cellStyle name="好_奖励补助测算7.25 (version 1) (version 1) 3_2016年旬月报表(1)" xfId="3058"/>
    <cellStyle name="好_奖励补助测算7.25 2 2_2016年6旬月报表(1)" xfId="3059"/>
    <cellStyle name="适中 4 2" xfId="3060"/>
    <cellStyle name="好_奖励补助测算7.25 2 2_2016年7旬月报表(1)" xfId="3061"/>
    <cellStyle name="好_奖励补助测算7.25 2 2_2016年旬月报表(1)" xfId="3062"/>
    <cellStyle name="好_奖励补助测算7.25 3" xfId="3063"/>
    <cellStyle name="好_奖励补助测算7.25 3_2016年6旬月报表(1)" xfId="3064"/>
    <cellStyle name="好_奖励补助测算7.25 3_2016年旬月报表(1)" xfId="3065"/>
    <cellStyle name="好_奖励补助测算7.25 4" xfId="3066"/>
    <cellStyle name="好_奖励补助测算7.25 4_2016年6旬月报表(1)" xfId="3067"/>
    <cellStyle name="注释 2_社会保险基金预算调整表" xfId="3068"/>
    <cellStyle name="好_奖励补助测算7.25 4_2016年旬月报表(1)" xfId="3069"/>
    <cellStyle name="好_奖励补助测算7.25 5" xfId="3070"/>
    <cellStyle name="好_奖励补助测算7.25 5_2016年7旬月报表(1)" xfId="3071"/>
    <cellStyle name="好_奖励补助测算7.25 5_2016年旬月报表(1)" xfId="3072"/>
    <cellStyle name="好_教育厅提供义务教育及高中教师人数（2009年1月6日） 2" xfId="3073"/>
    <cellStyle name="好_教育厅提供义务教育及高中教师人数（2009年1月6日） 2 2" xfId="3074"/>
    <cellStyle name="好_教育厅提供义务教育及高中教师人数（2009年1月6日） 2 2_2016年6旬月报表(1)" xfId="3075"/>
    <cellStyle name="好_教育厅提供义务教育及高中教师人数（2009年1月6日） 2 2_2016年旬月报表(1)" xfId="3076"/>
    <cellStyle name="好_教育厅提供义务教育及高中教师人数（2009年1月6日） 3" xfId="3077"/>
    <cellStyle name="好_教育厅提供义务教育及高中教师人数（2009年1月6日） 3_2016年7旬月报表(1)" xfId="3078"/>
    <cellStyle name="好_三季度－表二 3_2016年旬月报表(1)" xfId="3079"/>
    <cellStyle name="好_来宾市2011年下半年BT融资建设项目计划表201108081 2 2_2016年6旬月报表(1)" xfId="3080"/>
    <cellStyle name="好_来宾市2011年下半年BT融资建设项目计划表201108081 2 2_2016年旬月报表(1)" xfId="3081"/>
    <cellStyle name="好_历年教师人数 2" xfId="3082"/>
    <cellStyle name="好_丽江汇总 2" xfId="3083"/>
    <cellStyle name="好_融资完成情况统计表 2" xfId="3084"/>
    <cellStyle name="好_融资完成情况统计表 2 2_2016年7旬月报表(1)" xfId="3085"/>
    <cellStyle name="好_融资完成情况统计表 2 2_2016年旬月报表(1)" xfId="3086"/>
    <cellStyle name="好_融资完成情况统计表 3" xfId="3087"/>
    <cellStyle name="好_融资完成情况统计表 3_2016年6旬月报表(1)" xfId="3088"/>
    <cellStyle name="好_融资完成情况统计表 3_2016年7旬月报表(1)" xfId="3089"/>
    <cellStyle name="注释 2 2 3" xfId="3090"/>
    <cellStyle name="好_融资完成情况统计表 3_2016年旬月报表(1)" xfId="3091"/>
    <cellStyle name="好_三季度－表二 2 2" xfId="3092"/>
    <cellStyle name="好_三季度－表二 2 2_2016年7旬月报表(1)" xfId="3093"/>
    <cellStyle name="好_三季度－表二 3" xfId="3094"/>
    <cellStyle name="警告文本 6 2" xfId="3095"/>
    <cellStyle name="好_三季度－表二 3_2016年6旬月报表(1)" xfId="3096"/>
    <cellStyle name="好_卫生部门 2" xfId="3097"/>
    <cellStyle name="好_卫生部门 2 2_2016年6旬月报表(1)" xfId="3098"/>
    <cellStyle name="好_卫生部门 2 2_2016年旬月报表(1)" xfId="3099"/>
    <cellStyle name="好_卫生部门 3_2016年旬月报表(1)" xfId="3100"/>
    <cellStyle name="好_文体广播部门 2" xfId="3101"/>
    <cellStyle name="好_下半年禁吸戒毒经费1000万元" xfId="3102"/>
    <cellStyle name="好_下半年禁吸戒毒经费1000万元 2" xfId="3103"/>
    <cellStyle name="好_下半年禁吸戒毒经费1000万元 2 2" xfId="3104"/>
    <cellStyle name="好_下半年禁吸戒毒经费1000万元 2 2_2016年7旬月报表(1)" xfId="3105"/>
    <cellStyle name="好_下半年禁吸戒毒经费1000万元 2 2_2016年旬月报表(1)" xfId="3106"/>
    <cellStyle name="好_下半年禁吸戒毒经费1000万元 3_2016年旬月报表(1)" xfId="3107"/>
    <cellStyle name="好_县级公安机关公用经费标准奖励测算方案（定稿） 3_2016年7旬月报表(1)" xfId="3108"/>
    <cellStyle name="好_县级公安机关公用经费标准奖励测算方案（定稿） 3_2016年旬月报表(1)" xfId="3109"/>
    <cellStyle name="好_县级基础数据 2" xfId="3110"/>
    <cellStyle name="好_乡镇预算" xfId="3111"/>
    <cellStyle name="计算 5" xfId="3112"/>
    <cellStyle name="好_业务工作量指标" xfId="3113"/>
    <cellStyle name="计算 5 2" xfId="3114"/>
    <cellStyle name="好_业务工作量指标 2" xfId="3115"/>
    <cellStyle name="好_业务工作量指标 2 2_2016年6旬月报表(1)" xfId="3116"/>
    <cellStyle name="好_业务工作量指标 2 2_2016年7旬月报表(1)" xfId="3117"/>
    <cellStyle name="好_业务工作量指标 2 2_2016年旬月报表(1)" xfId="3118"/>
    <cellStyle name="好_业务工作量指标 3" xfId="3119"/>
    <cellStyle name="好_业务工作量指标 3_2016年7旬月报表(1)" xfId="3120"/>
    <cellStyle name="好_义务教育阶段教职工人数（教育厅提供最终）" xfId="3121"/>
    <cellStyle name="输入 4" xfId="3122"/>
    <cellStyle name="好_义务教育阶段教职工人数（教育厅提供最终） 2 2" xfId="3123"/>
    <cellStyle name="好_义务教育阶段教职工人数（教育厅提供最终） 2 2_2016年6旬月报表(1)" xfId="3124"/>
    <cellStyle name="好_义务教育阶段教职工人数（教育厅提供最终） 2 2_2016年7旬月报表(1)" xfId="3125"/>
    <cellStyle name="好_义务教育阶段教职工人数（教育厅提供最终） 2 2_2016年旬月报表(1)" xfId="3126"/>
    <cellStyle name="好_义务教育阶段教职工人数（教育厅提供最终） 3_2016年6旬月报表(1)" xfId="3127"/>
    <cellStyle name="好_义务教育阶段教职工人数（教育厅提供最终） 3_2016年旬月报表(1)" xfId="3128"/>
    <cellStyle name="好_云南农村义务教育统计表" xfId="3129"/>
    <cellStyle name="好_云南农村义务教育统计表 2 2" xfId="3130"/>
    <cellStyle name="好_云南农村义务教育统计表 2 2_2016年7旬月报表(1)" xfId="3131"/>
    <cellStyle name="好_云南农村义务教育统计表 2 2_2016年旬月报表(1)" xfId="3132"/>
    <cellStyle name="好_云南农村义务教育统计表 3_2016年6旬月报表(1)" xfId="3133"/>
    <cellStyle name="好_云南农村义务教育统计表 3_2016年旬月报表(1)" xfId="3134"/>
    <cellStyle name="好_云南省2008年中小学教职工情况（教育厅提供20090101加工整理） 3" xfId="3135"/>
    <cellStyle name="好_云南省2008年中小学教职工情况（教育厅提供20090101加工整理） 3_2016年6旬月报表(1)" xfId="3136"/>
    <cellStyle name="好_云南省2008年中小学教职工情况（教育厅提供20090101加工整理） 3_2016年旬月报表(1)" xfId="3137"/>
    <cellStyle name="好_云南省2008年转移支付测算——州市本级考核部分及政策性测算 2" xfId="3138"/>
    <cellStyle name="好_云南省2008年转移支付测算——州市本级考核部分及政策性测算 3" xfId="3139"/>
    <cellStyle name="好_云南省2008年转移支付测算——州市本级考核部分及政策性测算 3_2016年6旬月报表(1)" xfId="3140"/>
    <cellStyle name="汇总 8 2" xfId="3141"/>
    <cellStyle name="好_云南省2008年转移支付测算——州市本级考核部分及政策性测算 3_2016年7旬月报表(1)" xfId="3142"/>
    <cellStyle name="好_云南省2008年转移支付测算——州市本级考核部分及政策性测算 3_2016年旬月报表(1)" xfId="3143"/>
    <cellStyle name="好_指标四" xfId="3144"/>
    <cellStyle name="好_指标四 2" xfId="3145"/>
    <cellStyle name="好_指标四 2 2" xfId="3146"/>
    <cellStyle name="好_指标四 2 2_2016年7旬月报表(1)" xfId="3147"/>
    <cellStyle name="好_指标五 2" xfId="3148"/>
    <cellStyle name="后继超级链接" xfId="3149"/>
    <cellStyle name="后继超级链接 2" xfId="3150"/>
    <cellStyle name="后继超链接 2" xfId="3151"/>
    <cellStyle name="强调文字颜色 4 11" xfId="3152"/>
    <cellStyle name="汇总 10" xfId="3153"/>
    <cellStyle name="汇总 2 2 2" xfId="3154"/>
    <cellStyle name="汇总 2 2_社会保险基金预算调整表" xfId="3155"/>
    <cellStyle name="汇总 2 3" xfId="3156"/>
    <cellStyle name="汇总 2_(融安县）2017年政府新增一般债券资金安排使用表" xfId="3157"/>
    <cellStyle name="汇总 3 2" xfId="3158"/>
    <cellStyle name="汇总 3_社会保险基金预算调整表" xfId="3159"/>
    <cellStyle name="汇总 4" xfId="3160"/>
    <cellStyle name="汇总 4 2" xfId="3161"/>
    <cellStyle name="汇总 5" xfId="3162"/>
    <cellStyle name="汇总 5 2" xfId="3163"/>
    <cellStyle name="汇总 5_社会保险基金预算调整表" xfId="3164"/>
    <cellStyle name="汇总 6" xfId="3165"/>
    <cellStyle name="汇总 6_社会保险基金预算调整表" xfId="3166"/>
    <cellStyle name="汇总 7" xfId="3167"/>
    <cellStyle name="汇总 7 2" xfId="3168"/>
    <cellStyle name="汇总 7_社会保险基金预算调整表" xfId="3169"/>
    <cellStyle name="汇总 9" xfId="3170"/>
    <cellStyle name="汇总 9 2" xfId="3171"/>
    <cellStyle name="计算 10 2" xfId="3172"/>
    <cellStyle name="计算 11" xfId="3173"/>
    <cellStyle name="计算 2 2 2" xfId="3174"/>
    <cellStyle name="计算 2 2 2 2" xfId="3175"/>
    <cellStyle name="计算 2 2 2_社会保险基金预算调整表" xfId="3176"/>
    <cellStyle name="计算 2 2 3" xfId="3177"/>
    <cellStyle name="计算 3 2" xfId="3178"/>
    <cellStyle name="计算 3 3" xfId="3179"/>
    <cellStyle name="计算 3_社会保险基金预算调整表" xfId="3180"/>
    <cellStyle name="计算 4 2" xfId="3181"/>
    <cellStyle name="计算 5_社会保险基金预算调整表" xfId="3182"/>
    <cellStyle name="计算 6" xfId="3183"/>
    <cellStyle name="计算 6_社会保险基金预算调整表" xfId="3184"/>
    <cellStyle name="计算 8" xfId="3185"/>
    <cellStyle name="计算 8 2" xfId="3186"/>
    <cellStyle name="计算 8_社会保险基金预算调整表" xfId="3187"/>
    <cellStyle name="检查单元格 11" xfId="3188"/>
    <cellStyle name="检查单元格 2" xfId="3189"/>
    <cellStyle name="检查单元格 2 2" xfId="3190"/>
    <cellStyle name="检查单元格 2 2 2 2" xfId="3191"/>
    <cellStyle name="注释 4 2" xfId="3192"/>
    <cellStyle name="检查单元格 2 2 3" xfId="3193"/>
    <cellStyle name="检查单元格 2 2_社会保险基金预算调整表" xfId="3194"/>
    <cellStyle name="检查单元格 3" xfId="3195"/>
    <cellStyle name="检查单元格 3 2" xfId="3196"/>
    <cellStyle name="检查单元格 3 2_社会保险基金预算调整表" xfId="3197"/>
    <cellStyle name="检查单元格 3 3" xfId="3198"/>
    <cellStyle name="警告文本 2_(融安县）2017年政府新增一般债券资金安排使用表" xfId="3199"/>
    <cellStyle name="检查单元格 3_社会保险基金预算调整表" xfId="3200"/>
    <cellStyle name="小数 2" xfId="3201"/>
    <cellStyle name="检查单元格 4" xfId="3202"/>
    <cellStyle name="检查单元格 4 2" xfId="3203"/>
    <cellStyle name="检查单元格 4_社会保险基金预算调整表" xfId="3204"/>
    <cellStyle name="检查单元格 6" xfId="3205"/>
    <cellStyle name="检查单元格 8_社会保险基金预算调整表" xfId="3206"/>
    <cellStyle name="检查单元格 9 2" xfId="3207"/>
    <cellStyle name="检查单元格 9_社会保险基金预算调整表" xfId="3208"/>
    <cellStyle name="解释性文本 2 2" xfId="3209"/>
    <cellStyle name="解释性文本 2_(融安县）2017年政府新增一般债券资金安排使用表" xfId="3210"/>
    <cellStyle name="解释性文本 3" xfId="3211"/>
    <cellStyle name="解释性文本 3 2" xfId="3212"/>
    <cellStyle name="解释性文本 4" xfId="3213"/>
    <cellStyle name="解释性文本 4 2" xfId="3214"/>
    <cellStyle name="借出原因" xfId="3215"/>
    <cellStyle name="警告文本 10" xfId="3216"/>
    <cellStyle name="警告文本 4" xfId="3217"/>
    <cellStyle name="警告文本 4 2" xfId="3218"/>
    <cellStyle name="警告文本 5" xfId="3219"/>
    <cellStyle name="警告文本 6" xfId="3220"/>
    <cellStyle name="警告文本 7" xfId="3221"/>
    <cellStyle name="警告文本 8" xfId="3222"/>
    <cellStyle name="警告文本 8 2" xfId="3223"/>
    <cellStyle name="链接单元格 10" xfId="3224"/>
    <cellStyle name="链接单元格 2" xfId="3225"/>
    <cellStyle name="链接单元格 2 3" xfId="3226"/>
    <cellStyle name="链接单元格 2_(融安县）2017年政府新增一般债券资金安排使用表" xfId="3227"/>
    <cellStyle name="强调文字颜色 1 4 2" xfId="3228"/>
    <cellStyle name="链接单元格 3_社会保险基金预算调整表" xfId="3229"/>
    <cellStyle name="链接单元格 4 2" xfId="3230"/>
    <cellStyle name="链接单元格 5" xfId="3231"/>
    <cellStyle name="链接单元格 5 2" xfId="3232"/>
    <cellStyle name="链接单元格 5_社会保险基金预算调整表" xfId="3233"/>
    <cellStyle name="链接单元格 6" xfId="3234"/>
    <cellStyle name="链接单元格 6 2" xfId="3235"/>
    <cellStyle name="链接单元格 6_社会保险基金预算调整表" xfId="3236"/>
    <cellStyle name="链接单元格 7 2" xfId="3237"/>
    <cellStyle name="链接单元格 7_社会保险基金预算调整表" xfId="3238"/>
    <cellStyle name="链接单元格 8" xfId="3239"/>
    <cellStyle name="链接单元格 8 2" xfId="3240"/>
    <cellStyle name="链接单元格 9 2" xfId="3241"/>
    <cellStyle name="链接单元格 9_社会保险基金预算调整表" xfId="3242"/>
    <cellStyle name="霓付_ +Foil &amp; -FOIL &amp; PAPER" xfId="3243"/>
    <cellStyle name="烹拳 [0]_ +Foil &amp; -FOIL &amp; PAPER" xfId="3244"/>
    <cellStyle name="烹拳_ +Foil &amp; -FOIL &amp; PAPER" xfId="3245"/>
    <cellStyle name="普通_ 白土" xfId="3246"/>
    <cellStyle name="千分位[0]_ 白土" xfId="3247"/>
    <cellStyle name="千分位_ 白土" xfId="3248"/>
    <cellStyle name="千位[0]_ 方正PC" xfId="3249"/>
    <cellStyle name="千位分隔 2" xfId="3250"/>
    <cellStyle name="千位分隔 2 2" xfId="3251"/>
    <cellStyle name="千位分隔 2 2 2" xfId="3252"/>
    <cellStyle name="千位分隔[0] 2 2 2" xfId="3253"/>
    <cellStyle name="千位分隔[0] 2 3" xfId="3254"/>
    <cellStyle name="千位分隔_14年预算调整总表(12.2）" xfId="3255"/>
    <cellStyle name="千位分隔_2013年部门预算输出表(1月20日）" xfId="3256"/>
    <cellStyle name="千位分隔_2016年财政收支预算1－10表 (1)" xfId="3257"/>
    <cellStyle name="强调 3 2" xfId="3258"/>
    <cellStyle name="强调文字颜色 1 10 2" xfId="3259"/>
    <cellStyle name="强调文字颜色 1 11" xfId="3260"/>
    <cellStyle name="强调文字颜色 1 2" xfId="3261"/>
    <cellStyle name="强调文字颜色 1 2 2 2 2" xfId="3262"/>
    <cellStyle name="强调文字颜色 1 3 2" xfId="3263"/>
    <cellStyle name="强调文字颜色 1 4" xfId="3264"/>
    <cellStyle name="强调文字颜色 1 5" xfId="3265"/>
    <cellStyle name="输出 4" xfId="3266"/>
    <cellStyle name="强调文字颜色 1 5 2" xfId="3267"/>
    <cellStyle name="强调文字颜色 1 6" xfId="3268"/>
    <cellStyle name="强调文字颜色 1 8" xfId="3269"/>
    <cellStyle name="强调文字颜色 1 9" xfId="3270"/>
    <cellStyle name="强调文字颜色 1 9 2" xfId="3271"/>
    <cellStyle name="强调文字颜色 2 10 2" xfId="3272"/>
    <cellStyle name="强调文字颜色 2 11" xfId="3273"/>
    <cellStyle name="强调文字颜色 2 2" xfId="3274"/>
    <cellStyle name="强调文字颜色 5 4" xfId="3275"/>
    <cellStyle name="强调文字颜色 2 2_(融安县）2017年政府新增一般债券资金安排使用表" xfId="3276"/>
    <cellStyle name="强调文字颜色 2 3" xfId="3277"/>
    <cellStyle name="强调文字颜色 2 4" xfId="3278"/>
    <cellStyle name="强调文字颜色 2 5" xfId="3279"/>
    <cellStyle name="强调文字颜色 2 5 2" xfId="3280"/>
    <cellStyle name="强调文字颜色 2 6" xfId="3281"/>
    <cellStyle name="强调文字颜色 2 8" xfId="3282"/>
    <cellStyle name="强调文字颜色 2 9" xfId="3283"/>
    <cellStyle name="强调文字颜色 3 10" xfId="3284"/>
    <cellStyle name="强调文字颜色 3 11" xfId="3285"/>
    <cellStyle name="强调文字颜色 3 2" xfId="3286"/>
    <cellStyle name="强调文字颜色 3 2_(融安县）2017年政府新增一般债券资金安排使用表" xfId="3287"/>
    <cellStyle name="强调文字颜色 3 3 2 2" xfId="3288"/>
    <cellStyle name="强调文字颜色 3 4 2" xfId="3289"/>
    <cellStyle name="强调文字颜色 3 6" xfId="3290"/>
    <cellStyle name="强调文字颜色 3 6 2" xfId="3291"/>
    <cellStyle name="强调文字颜色 3 7" xfId="3292"/>
    <cellStyle name="强调文字颜色 3 8" xfId="3293"/>
    <cellStyle name="强调文字颜色 3 9 2" xfId="3294"/>
    <cellStyle name="强调文字颜色 4 10 2" xfId="3295"/>
    <cellStyle name="强调文字颜色 4 2 2 2 2" xfId="3296"/>
    <cellStyle name="强调文字颜色 4 4 2" xfId="3297"/>
    <cellStyle name="强调文字颜色 4 5" xfId="3298"/>
    <cellStyle name="强调文字颜色 4 6" xfId="3299"/>
    <cellStyle name="强调文字颜色 4 6 2" xfId="3300"/>
    <cellStyle name="强调文字颜色 4 7" xfId="3301"/>
    <cellStyle name="输入 10" xfId="3302"/>
    <cellStyle name="强调文字颜色 4 8" xfId="3303"/>
    <cellStyle name="强调文字颜色 4 9 2" xfId="3304"/>
    <cellStyle name="强调文字颜色 5 10" xfId="3305"/>
    <cellStyle name="强调文字颜色 5 10 2" xfId="3306"/>
    <cellStyle name="强调文字颜色 5 2" xfId="3307"/>
    <cellStyle name="强调文字颜色 5 2 2 2" xfId="3308"/>
    <cellStyle name="强调文字颜色 5 3" xfId="3309"/>
    <cellStyle name="强调文字颜色 5 3 2" xfId="3310"/>
    <cellStyle name="强调文字颜色 5 3 2 2" xfId="3311"/>
    <cellStyle name="强调文字颜色 5 3 3" xfId="3312"/>
    <cellStyle name="强调文字颜色 5 4 2" xfId="3313"/>
    <cellStyle name="强调文字颜色 5 6" xfId="3314"/>
    <cellStyle name="强调文字颜色 5 8" xfId="3315"/>
    <cellStyle name="强调文字颜色 5 9" xfId="3316"/>
    <cellStyle name="强调文字颜色 5 9 2" xfId="3317"/>
    <cellStyle name="强调文字颜色 6 10" xfId="3318"/>
    <cellStyle name="强调文字颜色 6 10 2" xfId="3319"/>
    <cellStyle name="未定义" xfId="3320"/>
    <cellStyle name="强调文字颜色 6 11" xfId="3321"/>
    <cellStyle name="强调文字颜色 6 2 2 2 2" xfId="3322"/>
    <cellStyle name="强调文字颜色 6 2 2 3" xfId="3323"/>
    <cellStyle name="强调文字颜色 6 3 2" xfId="3324"/>
    <cellStyle name="强调文字颜色 6 3 2 2" xfId="3325"/>
    <cellStyle name="强调文字颜色 6 5" xfId="3326"/>
    <cellStyle name="强调文字颜色 6 5 2" xfId="3327"/>
    <cellStyle name="强调文字颜色 6 9 2" xfId="3328"/>
    <cellStyle name="商品名称" xfId="3329"/>
    <cellStyle name="适中 10" xfId="3330"/>
    <cellStyle name="适中 10 2" xfId="3331"/>
    <cellStyle name="适中 11" xfId="3332"/>
    <cellStyle name="适中 2 2 2" xfId="3333"/>
    <cellStyle name="适中 2 2 2 2" xfId="3334"/>
    <cellStyle name="适中 2_(融安县）2017年政府新增一般债券资金安排使用表" xfId="3335"/>
    <cellStyle name="适中 3" xfId="3336"/>
    <cellStyle name="适中 3 2 2" xfId="3337"/>
    <cellStyle name="适中 4" xfId="3338"/>
    <cellStyle name="适中 5" xfId="3339"/>
    <cellStyle name="适中 5 2" xfId="3340"/>
    <cellStyle name="适中 8" xfId="3341"/>
    <cellStyle name="适中 9" xfId="3342"/>
    <cellStyle name="输出 10 2" xfId="3343"/>
    <cellStyle name="输出 2 2 2_社会保险基金预算调整表" xfId="3344"/>
    <cellStyle name="输出 2 2 3" xfId="3345"/>
    <cellStyle name="输出 2 3" xfId="3346"/>
    <cellStyle name="输出 2_(融安县）2017年政府新增一般债券资金安排使用表" xfId="3347"/>
    <cellStyle name="输出 3" xfId="3348"/>
    <cellStyle name="输出 3 2_社会保险基金预算调整表" xfId="3349"/>
    <cellStyle name="输出 5" xfId="3350"/>
    <cellStyle name="输出 6 2" xfId="3351"/>
    <cellStyle name="输出 6_社会保险基金预算调整表" xfId="3352"/>
    <cellStyle name="输出 7 2" xfId="3353"/>
    <cellStyle name="输出 8_社会保险基金预算调整表" xfId="3354"/>
    <cellStyle name="输出 9" xfId="3355"/>
    <cellStyle name="输出 9 2" xfId="3356"/>
    <cellStyle name="输出 9_社会保险基金预算调整表" xfId="3357"/>
    <cellStyle name="输入 2 2 2 2" xfId="3358"/>
    <cellStyle name="输入 2 2 2_社会保险基金预算调整表" xfId="3359"/>
    <cellStyle name="输入 2 2 3" xfId="3360"/>
    <cellStyle name="输入 2 3" xfId="3361"/>
    <cellStyle name="输入 2_(融安县）2017年政府新增一般债券资金安排使用表" xfId="3362"/>
    <cellStyle name="输入 3 2 2" xfId="3363"/>
    <cellStyle name="输入 3 2_社会保险基金预算调整表" xfId="3364"/>
    <cellStyle name="输入 4 2" xfId="3365"/>
    <cellStyle name="输入 4_社会保险基金预算调整表" xfId="3366"/>
    <cellStyle name="输入 5" xfId="3367"/>
    <cellStyle name="输入 5 2" xfId="3368"/>
    <cellStyle name="输入 5_社会保险基金预算调整表" xfId="3369"/>
    <cellStyle name="输入 6" xfId="3370"/>
    <cellStyle name="输入 7" xfId="3371"/>
    <cellStyle name="输入 7_社会保险基金预算调整表" xfId="3372"/>
    <cellStyle name="输入 8_社会保险基金预算调整表" xfId="3373"/>
    <cellStyle name="输入 9_社会保险基金预算调整表" xfId="3374"/>
    <cellStyle name="数量" xfId="3375"/>
    <cellStyle name="数字" xfId="3376"/>
    <cellStyle name="数字 2" xfId="3377"/>
    <cellStyle name="小数" xfId="3378"/>
    <cellStyle name="小数_社会保险基金预算调整表" xfId="3379"/>
    <cellStyle name="寘嬫愗傝 [0.00]_Region Orders (2)" xfId="3380"/>
    <cellStyle name="寘嬫愗傝_Region Orders (2)" xfId="3381"/>
    <cellStyle name="注释 2 2 2 2" xfId="3382"/>
    <cellStyle name="注释 2 2 2_社会保险基金预算调整表" xfId="3383"/>
    <cellStyle name="注释 3 2_社会保险基金预算调整表" xfId="3384"/>
    <cellStyle name="注释 4" xfId="3385"/>
    <cellStyle name="注释 4_社会保险基金预算调整表" xfId="3386"/>
    <cellStyle name="注释 5" xfId="3387"/>
    <cellStyle name="注释 5 2" xfId="3388"/>
    <cellStyle name="注释 5_社会保险基金预算调整表" xfId="3389"/>
    <cellStyle name="콤마_BOILER-CO1" xfId="33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20915;&#31639;\2014&#24180;\&#39044;&#31639;&#26448;&#26009;\&#34701;&#23433;&#21439;2014&#24180;&#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县本级项目支出（单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249"/>
  <sheetViews>
    <sheetView workbookViewId="0" topLeftCell="A1">
      <pane xSplit="8" ySplit="14" topLeftCell="I15" activePane="bottomRight" state="frozen"/>
      <selection pane="bottomRight" activeCell="G9" sqref="G9"/>
    </sheetView>
  </sheetViews>
  <sheetFormatPr defaultColWidth="7.16015625" defaultRowHeight="19.5" customHeight="1"/>
  <cols>
    <col min="1" max="1" width="31" style="95" customWidth="1"/>
    <col min="2" max="2" width="22.66015625" style="626" customWidth="1"/>
    <col min="3" max="3" width="16.5" style="96" customWidth="1"/>
    <col min="4" max="4" width="20.66015625" style="627" customWidth="1"/>
    <col min="5" max="5" width="17" style="96" customWidth="1"/>
    <col min="6" max="6" width="15" style="627" customWidth="1"/>
    <col min="7" max="7" width="17" style="628" customWidth="1"/>
    <col min="8" max="8" width="16" style="629" customWidth="1"/>
    <col min="9" max="9" width="17.33203125" style="627" customWidth="1"/>
    <col min="10" max="10" width="17.5" style="627" customWidth="1"/>
    <col min="11" max="11" width="29.5" style="60" customWidth="1"/>
    <col min="12" max="12" width="19.33203125" style="627" customWidth="1"/>
    <col min="13" max="13" width="16" style="60" customWidth="1"/>
    <col min="14" max="14" width="43.66015625" style="627" customWidth="1"/>
    <col min="15" max="16384" width="7.16015625" style="60" customWidth="1"/>
  </cols>
  <sheetData>
    <row r="1" spans="1:10" ht="15" customHeight="1">
      <c r="A1" s="630" t="s">
        <v>0</v>
      </c>
      <c r="C1" s="626"/>
      <c r="D1" s="631"/>
      <c r="E1" s="626"/>
      <c r="F1" s="631"/>
      <c r="G1" s="632"/>
      <c r="H1" s="626"/>
      <c r="I1" s="631"/>
      <c r="J1" s="631"/>
    </row>
    <row r="2" spans="1:10" ht="22.5" customHeight="1">
      <c r="A2" s="633" t="s">
        <v>1</v>
      </c>
      <c r="B2" s="633"/>
      <c r="C2" s="633"/>
      <c r="D2" s="634"/>
      <c r="E2" s="633"/>
      <c r="F2" s="634"/>
      <c r="G2" s="635"/>
      <c r="H2" s="68"/>
      <c r="I2" s="633"/>
      <c r="J2" s="683"/>
    </row>
    <row r="3" spans="1:14" s="94" customFormat="1" ht="15.75">
      <c r="A3" s="636" t="s">
        <v>2</v>
      </c>
      <c r="B3" s="637"/>
      <c r="C3" s="637"/>
      <c r="D3" s="638"/>
      <c r="E3" s="639"/>
      <c r="F3" s="638"/>
      <c r="G3" s="640"/>
      <c r="H3" s="641" t="s">
        <v>3</v>
      </c>
      <c r="I3" s="684"/>
      <c r="J3" s="684"/>
      <c r="L3" s="685"/>
      <c r="N3" s="685"/>
    </row>
    <row r="4" spans="1:14" s="57" customFormat="1" ht="30" customHeight="1">
      <c r="A4" s="642" t="s">
        <v>4</v>
      </c>
      <c r="B4" s="643" t="s">
        <v>5</v>
      </c>
      <c r="C4" s="644" t="s">
        <v>6</v>
      </c>
      <c r="D4" s="645"/>
      <c r="E4" s="644" t="s">
        <v>7</v>
      </c>
      <c r="F4" s="646"/>
      <c r="G4" s="647"/>
      <c r="H4" s="648" t="s">
        <v>8</v>
      </c>
      <c r="I4" s="686"/>
      <c r="J4" s="651" t="s">
        <v>9</v>
      </c>
      <c r="K4" s="687"/>
      <c r="L4" s="688"/>
      <c r="N4" s="688"/>
    </row>
    <row r="5" spans="1:14" s="57" customFormat="1" ht="31.5" customHeight="1">
      <c r="A5" s="649"/>
      <c r="B5" s="650"/>
      <c r="C5" s="139" t="s">
        <v>10</v>
      </c>
      <c r="D5" s="651" t="s">
        <v>11</v>
      </c>
      <c r="E5" s="652" t="s">
        <v>10</v>
      </c>
      <c r="F5" s="651" t="s">
        <v>12</v>
      </c>
      <c r="G5" s="653" t="s">
        <v>13</v>
      </c>
      <c r="H5" s="139" t="s">
        <v>10</v>
      </c>
      <c r="I5" s="651" t="s">
        <v>11</v>
      </c>
      <c r="J5" s="651"/>
      <c r="K5" s="689"/>
      <c r="L5" s="690"/>
      <c r="N5" s="688"/>
    </row>
    <row r="6" spans="1:14" s="625" customFormat="1" ht="24" customHeight="1">
      <c r="A6" s="654" t="s">
        <v>14</v>
      </c>
      <c r="B6" s="655">
        <f>SUM(B7:B8)</f>
        <v>62102</v>
      </c>
      <c r="C6" s="655">
        <f>SUM(C7:C8)</f>
        <v>92553</v>
      </c>
      <c r="D6" s="656">
        <f aca="true" t="shared" si="0" ref="D6:D13">(C6-B6)/B6*100</f>
        <v>49.033847541141995</v>
      </c>
      <c r="E6" s="655">
        <f>SUM(E7:E8)</f>
        <v>45994</v>
      </c>
      <c r="F6" s="656">
        <v>-9.974554707379134</v>
      </c>
      <c r="G6" s="657">
        <f aca="true" t="shared" si="1" ref="G6:G13">E6/C6*100</f>
        <v>49.694769483431116</v>
      </c>
      <c r="H6" s="655">
        <f>SUM(H7:H8)</f>
        <v>52973</v>
      </c>
      <c r="I6" s="691">
        <f aca="true" t="shared" si="2" ref="I6:I15">(H6-B6)/B6*100</f>
        <v>-14.700009661524588</v>
      </c>
      <c r="J6" s="691">
        <f aca="true" t="shared" si="3" ref="J6:J13">H6/C6*100</f>
        <v>57.23531382018952</v>
      </c>
      <c r="K6" s="692"/>
      <c r="L6" s="693"/>
      <c r="M6" s="694"/>
      <c r="N6" s="693"/>
    </row>
    <row r="7" spans="1:14" s="58" customFormat="1" ht="43.5" customHeight="1">
      <c r="A7" s="654" t="s">
        <v>15</v>
      </c>
      <c r="B7" s="655">
        <v>37302</v>
      </c>
      <c r="C7" s="655">
        <f>C10+C48+C54+C30</f>
        <v>44063</v>
      </c>
      <c r="D7" s="656">
        <f t="shared" si="0"/>
        <v>18.125033510267546</v>
      </c>
      <c r="E7" s="655">
        <f>E10+E48+E54+E30</f>
        <v>31942</v>
      </c>
      <c r="F7" s="656">
        <v>-11.786799226732947</v>
      </c>
      <c r="G7" s="657">
        <f t="shared" si="1"/>
        <v>72.49165966911015</v>
      </c>
      <c r="H7" s="655">
        <f>H10+H48+H54+H30</f>
        <v>38493</v>
      </c>
      <c r="I7" s="691">
        <f t="shared" si="2"/>
        <v>3.1928582917806017</v>
      </c>
      <c r="J7" s="691">
        <f t="shared" si="3"/>
        <v>87.35900869209995</v>
      </c>
      <c r="K7" s="692"/>
      <c r="L7" s="693"/>
      <c r="N7" s="695"/>
    </row>
    <row r="8" spans="1:14" s="58" customFormat="1" ht="39.75" customHeight="1">
      <c r="A8" s="654" t="s">
        <v>16</v>
      </c>
      <c r="B8" s="655">
        <v>24800</v>
      </c>
      <c r="C8" s="655">
        <f aca="true" t="shared" si="4" ref="C8:H8">C26-C30</f>
        <v>48490</v>
      </c>
      <c r="D8" s="656">
        <f t="shared" si="0"/>
        <v>95.52419354838709</v>
      </c>
      <c r="E8" s="655">
        <f t="shared" si="4"/>
        <v>14052</v>
      </c>
      <c r="F8" s="656">
        <v>-5.564516129032258</v>
      </c>
      <c r="G8" s="657">
        <f t="shared" si="1"/>
        <v>28.97917096308517</v>
      </c>
      <c r="H8" s="655">
        <f t="shared" si="4"/>
        <v>14480</v>
      </c>
      <c r="I8" s="691">
        <f t="shared" si="2"/>
        <v>-41.612903225806456</v>
      </c>
      <c r="J8" s="691">
        <f t="shared" si="3"/>
        <v>29.861827180862033</v>
      </c>
      <c r="K8" s="692"/>
      <c r="L8" s="693"/>
      <c r="M8" s="696"/>
      <c r="N8" s="697"/>
    </row>
    <row r="9" spans="1:14" s="58" customFormat="1" ht="38.25" customHeight="1">
      <c r="A9" s="654" t="s">
        <v>17</v>
      </c>
      <c r="B9" s="655">
        <f>B10+B26</f>
        <v>36196</v>
      </c>
      <c r="C9" s="655">
        <f>C10+C26</f>
        <v>68381</v>
      </c>
      <c r="D9" s="656">
        <f t="shared" si="0"/>
        <v>88.91866504586142</v>
      </c>
      <c r="E9" s="655">
        <f>E10+E26</f>
        <v>28666</v>
      </c>
      <c r="F9" s="656">
        <v>-7.283782909631929</v>
      </c>
      <c r="G9" s="657">
        <f t="shared" si="1"/>
        <v>41.92100144777058</v>
      </c>
      <c r="H9" s="655">
        <f>H10+H26</f>
        <v>32700.3</v>
      </c>
      <c r="I9" s="691">
        <f t="shared" si="2"/>
        <v>-9.657696983092057</v>
      </c>
      <c r="J9" s="691">
        <f t="shared" si="3"/>
        <v>47.82073967915064</v>
      </c>
      <c r="K9" s="692"/>
      <c r="L9" s="693"/>
      <c r="N9" s="695"/>
    </row>
    <row r="10" spans="1:14" s="58" customFormat="1" ht="18" customHeight="1">
      <c r="A10" s="658" t="s">
        <v>18</v>
      </c>
      <c r="B10" s="655">
        <f>SUM(B11:B25)</f>
        <v>18816</v>
      </c>
      <c r="C10" s="655">
        <f>SUM(C11:C25)</f>
        <v>19091</v>
      </c>
      <c r="D10" s="656">
        <f t="shared" si="0"/>
        <v>1.4615221088435375</v>
      </c>
      <c r="E10" s="655">
        <f>SUM(E11:E25)</f>
        <v>14135</v>
      </c>
      <c r="F10" s="656">
        <v>-7.867292399947856</v>
      </c>
      <c r="G10" s="657">
        <f t="shared" si="1"/>
        <v>74.04012361845896</v>
      </c>
      <c r="H10" s="655">
        <f>SUM(H11:H25)</f>
        <v>17600.3</v>
      </c>
      <c r="I10" s="665">
        <f t="shared" si="2"/>
        <v>-6.460990646258508</v>
      </c>
      <c r="J10" s="691">
        <f t="shared" si="3"/>
        <v>92.19160861138757</v>
      </c>
      <c r="K10" s="692"/>
      <c r="L10" s="693"/>
      <c r="M10" s="695"/>
      <c r="N10" s="695"/>
    </row>
    <row r="11" spans="1:14" s="59" customFormat="1" ht="24.75" customHeight="1">
      <c r="A11" s="659" t="s">
        <v>19</v>
      </c>
      <c r="B11" s="472">
        <v>8330</v>
      </c>
      <c r="C11" s="476">
        <v>8256</v>
      </c>
      <c r="D11" s="475">
        <f t="shared" si="0"/>
        <v>-0.8883553421368546</v>
      </c>
      <c r="E11" s="474">
        <v>5345</v>
      </c>
      <c r="F11" s="475">
        <v>-22.614738670913567</v>
      </c>
      <c r="G11" s="475">
        <f t="shared" si="1"/>
        <v>64.74079457364341</v>
      </c>
      <c r="H11" s="476">
        <v>6144</v>
      </c>
      <c r="I11" s="475">
        <f t="shared" si="2"/>
        <v>-26.24249699879952</v>
      </c>
      <c r="J11" s="475">
        <f t="shared" si="3"/>
        <v>74.4186046511628</v>
      </c>
      <c r="K11" s="692"/>
      <c r="L11" s="693"/>
      <c r="N11" s="698"/>
    </row>
    <row r="12" spans="1:14" s="59" customFormat="1" ht="18" customHeight="1">
      <c r="A12" s="659" t="s">
        <v>20</v>
      </c>
      <c r="B12" s="476">
        <v>1377</v>
      </c>
      <c r="C12" s="476">
        <v>1650</v>
      </c>
      <c r="D12" s="475">
        <f t="shared" si="0"/>
        <v>19.825708061002178</v>
      </c>
      <c r="E12" s="474">
        <v>2069</v>
      </c>
      <c r="F12" s="475">
        <v>60.3875968992248</v>
      </c>
      <c r="G12" s="475">
        <f t="shared" si="1"/>
        <v>125.39393939393939</v>
      </c>
      <c r="H12" s="478">
        <v>2067</v>
      </c>
      <c r="I12" s="475">
        <f t="shared" si="2"/>
        <v>50.108932461873636</v>
      </c>
      <c r="J12" s="475">
        <f t="shared" si="3"/>
        <v>125.27272727272727</v>
      </c>
      <c r="K12" s="692"/>
      <c r="L12" s="693"/>
      <c r="N12" s="698"/>
    </row>
    <row r="13" spans="1:14" s="59" customFormat="1" ht="18" customHeight="1">
      <c r="A13" s="659" t="s">
        <v>21</v>
      </c>
      <c r="B13" s="476">
        <v>457</v>
      </c>
      <c r="C13" s="476">
        <v>437</v>
      </c>
      <c r="D13" s="475">
        <f t="shared" si="0"/>
        <v>-4.3763676148796495</v>
      </c>
      <c r="E13" s="474">
        <v>273</v>
      </c>
      <c r="F13" s="475">
        <v>-27.96833773087071</v>
      </c>
      <c r="G13" s="475">
        <f t="shared" si="1"/>
        <v>62.47139588100686</v>
      </c>
      <c r="H13" s="478">
        <v>340</v>
      </c>
      <c r="I13" s="475">
        <f t="shared" si="2"/>
        <v>-25.601750547045953</v>
      </c>
      <c r="J13" s="475">
        <f t="shared" si="3"/>
        <v>77.80320366132723</v>
      </c>
      <c r="K13" s="692"/>
      <c r="L13" s="693"/>
      <c r="N13" s="698"/>
    </row>
    <row r="14" spans="1:14" s="59" customFormat="1" ht="18" customHeight="1">
      <c r="A14" s="659" t="s">
        <v>22</v>
      </c>
      <c r="B14" s="476">
        <v>862</v>
      </c>
      <c r="C14" s="476">
        <v>836</v>
      </c>
      <c r="D14" s="475">
        <f aca="true" t="shared" si="5" ref="D14:D24">(C14-B14)/B14*100</f>
        <v>-3.0162412993039442</v>
      </c>
      <c r="E14" s="474">
        <v>862</v>
      </c>
      <c r="F14" s="475">
        <v>35.53459119496855</v>
      </c>
      <c r="G14" s="475">
        <f aca="true" t="shared" si="6" ref="G14:G24">E14/C14*100</f>
        <v>103.11004784688996</v>
      </c>
      <c r="H14" s="478">
        <v>1510</v>
      </c>
      <c r="I14" s="475">
        <f t="shared" si="2"/>
        <v>75.1740139211137</v>
      </c>
      <c r="J14" s="475">
        <f aca="true" t="shared" si="7" ref="J14:J37">H14/C14*100</f>
        <v>180.622009569378</v>
      </c>
      <c r="K14" s="692"/>
      <c r="L14" s="693"/>
      <c r="N14" s="698"/>
    </row>
    <row r="15" spans="1:14" s="59" customFormat="1" ht="18" customHeight="1">
      <c r="A15" s="660" t="s">
        <v>23</v>
      </c>
      <c r="B15" s="476">
        <v>1280</v>
      </c>
      <c r="C15" s="476">
        <v>1352</v>
      </c>
      <c r="D15" s="475">
        <f t="shared" si="5"/>
        <v>5.625</v>
      </c>
      <c r="E15" s="474">
        <v>811</v>
      </c>
      <c r="F15" s="475">
        <v>-26.272727272727277</v>
      </c>
      <c r="G15" s="475">
        <f t="shared" si="6"/>
        <v>59.98520710059172</v>
      </c>
      <c r="H15" s="478">
        <v>1030</v>
      </c>
      <c r="I15" s="475">
        <f t="shared" si="2"/>
        <v>-19.53125</v>
      </c>
      <c r="J15" s="475">
        <f t="shared" si="7"/>
        <v>76.18343195266272</v>
      </c>
      <c r="K15" s="692"/>
      <c r="L15" s="693"/>
      <c r="N15" s="698"/>
    </row>
    <row r="16" spans="1:14" s="59" customFormat="1" ht="18" customHeight="1">
      <c r="A16" s="660" t="s">
        <v>24</v>
      </c>
      <c r="B16" s="476">
        <v>637</v>
      </c>
      <c r="C16" s="476">
        <v>660</v>
      </c>
      <c r="D16" s="475">
        <f t="shared" si="5"/>
        <v>3.610675039246468</v>
      </c>
      <c r="E16" s="474">
        <v>459</v>
      </c>
      <c r="F16" s="475">
        <v>39.9390243902439</v>
      </c>
      <c r="G16" s="475">
        <f t="shared" si="6"/>
        <v>69.54545454545455</v>
      </c>
      <c r="H16" s="478">
        <v>624</v>
      </c>
      <c r="I16" s="475">
        <f>('平衡表'!E12-B16)/B16*100</f>
        <v>-93.73013745836045</v>
      </c>
      <c r="J16" s="475">
        <f t="shared" si="7"/>
        <v>94.54545454545455</v>
      </c>
      <c r="K16" s="692"/>
      <c r="L16" s="693"/>
      <c r="N16" s="698"/>
    </row>
    <row r="17" spans="1:14" s="59" customFormat="1" ht="18" customHeight="1">
      <c r="A17" s="660" t="s">
        <v>25</v>
      </c>
      <c r="B17" s="476">
        <v>400</v>
      </c>
      <c r="C17" s="472">
        <v>405</v>
      </c>
      <c r="D17" s="475">
        <f t="shared" si="5"/>
        <v>1.25</v>
      </c>
      <c r="E17" s="474">
        <v>297</v>
      </c>
      <c r="F17" s="475">
        <v>-11.077844311377245</v>
      </c>
      <c r="G17" s="475">
        <f t="shared" si="6"/>
        <v>73.33333333333333</v>
      </c>
      <c r="H17" s="483">
        <v>485</v>
      </c>
      <c r="I17" s="475">
        <f aca="true" t="shared" si="8" ref="I17:I24">(H17-B17)/B17*100</f>
        <v>21.25</v>
      </c>
      <c r="J17" s="475">
        <f t="shared" si="7"/>
        <v>119.75308641975309</v>
      </c>
      <c r="K17" s="692"/>
      <c r="L17" s="693"/>
      <c r="N17" s="698"/>
    </row>
    <row r="18" spans="1:14" s="59" customFormat="1" ht="18" customHeight="1">
      <c r="A18" s="660" t="s">
        <v>26</v>
      </c>
      <c r="B18" s="476">
        <v>412</v>
      </c>
      <c r="C18" s="476">
        <v>438</v>
      </c>
      <c r="D18" s="475">
        <f t="shared" si="5"/>
        <v>6.310679611650485</v>
      </c>
      <c r="E18" s="474">
        <v>251</v>
      </c>
      <c r="F18" s="475">
        <v>9.130434782608695</v>
      </c>
      <c r="G18" s="475">
        <f t="shared" si="6"/>
        <v>57.30593607305936</v>
      </c>
      <c r="H18" s="478">
        <v>354</v>
      </c>
      <c r="I18" s="475">
        <f t="shared" si="8"/>
        <v>-14.077669902912621</v>
      </c>
      <c r="J18" s="475">
        <f t="shared" si="7"/>
        <v>80.82191780821918</v>
      </c>
      <c r="K18" s="692"/>
      <c r="L18" s="693"/>
      <c r="N18" s="698"/>
    </row>
    <row r="19" spans="1:14" s="59" customFormat="1" ht="18" customHeight="1">
      <c r="A19" s="660" t="s">
        <v>27</v>
      </c>
      <c r="B19" s="476">
        <v>1236</v>
      </c>
      <c r="C19" s="476">
        <v>1248</v>
      </c>
      <c r="D19" s="475">
        <f t="shared" si="5"/>
        <v>0.9708737864077669</v>
      </c>
      <c r="E19" s="474">
        <v>979</v>
      </c>
      <c r="F19" s="475">
        <v>-23.275862068965516</v>
      </c>
      <c r="G19" s="475">
        <f t="shared" si="6"/>
        <v>78.44551282051282</v>
      </c>
      <c r="H19" s="478">
        <v>1382</v>
      </c>
      <c r="I19" s="475">
        <f t="shared" si="8"/>
        <v>11.812297734627832</v>
      </c>
      <c r="J19" s="475">
        <f t="shared" si="7"/>
        <v>110.73717948717949</v>
      </c>
      <c r="K19" s="692"/>
      <c r="L19" s="693"/>
      <c r="N19" s="698"/>
    </row>
    <row r="20" spans="1:14" s="59" customFormat="1" ht="18" customHeight="1">
      <c r="A20" s="660" t="s">
        <v>28</v>
      </c>
      <c r="B20" s="476">
        <v>739</v>
      </c>
      <c r="C20" s="476">
        <v>740</v>
      </c>
      <c r="D20" s="475">
        <f t="shared" si="5"/>
        <v>0.13531799729364005</v>
      </c>
      <c r="E20" s="474">
        <v>693</v>
      </c>
      <c r="F20" s="475">
        <v>12.866449511400651</v>
      </c>
      <c r="G20" s="475">
        <f t="shared" si="6"/>
        <v>93.64864864864865</v>
      </c>
      <c r="H20" s="478">
        <v>810</v>
      </c>
      <c r="I20" s="475">
        <f t="shared" si="8"/>
        <v>9.607577807848443</v>
      </c>
      <c r="J20" s="475">
        <f t="shared" si="7"/>
        <v>109.45945945945945</v>
      </c>
      <c r="K20" s="692"/>
      <c r="L20" s="693"/>
      <c r="N20" s="698"/>
    </row>
    <row r="21" spans="1:14" s="59" customFormat="1" ht="18" customHeight="1">
      <c r="A21" s="660" t="s">
        <v>29</v>
      </c>
      <c r="B21" s="476">
        <v>6</v>
      </c>
      <c r="C21" s="476">
        <v>6</v>
      </c>
      <c r="D21" s="475">
        <f t="shared" si="5"/>
        <v>0</v>
      </c>
      <c r="E21" s="474">
        <v>269</v>
      </c>
      <c r="F21" s="475">
        <v>4383.333333333334</v>
      </c>
      <c r="G21" s="475">
        <f t="shared" si="6"/>
        <v>4483.333333333334</v>
      </c>
      <c r="H21" s="478">
        <v>799</v>
      </c>
      <c r="I21" s="475">
        <f t="shared" si="8"/>
        <v>13216.666666666666</v>
      </c>
      <c r="J21" s="475">
        <f t="shared" si="7"/>
        <v>13316.666666666666</v>
      </c>
      <c r="K21" s="692"/>
      <c r="L21" s="693"/>
      <c r="N21" s="698"/>
    </row>
    <row r="22" spans="1:14" s="59" customFormat="1" ht="18" customHeight="1">
      <c r="A22" s="660" t="s">
        <v>30</v>
      </c>
      <c r="B22" s="485">
        <v>2932</v>
      </c>
      <c r="C22" s="476">
        <v>2910</v>
      </c>
      <c r="D22" s="475">
        <f t="shared" si="5"/>
        <v>-0.7503410641200546</v>
      </c>
      <c r="E22" s="474">
        <v>1745</v>
      </c>
      <c r="F22" s="475">
        <v>-16.706443914081145</v>
      </c>
      <c r="G22" s="475">
        <f t="shared" si="6"/>
        <v>59.965635738831615</v>
      </c>
      <c r="H22" s="478">
        <v>1972</v>
      </c>
      <c r="I22" s="475">
        <f t="shared" si="8"/>
        <v>-32.74215552523875</v>
      </c>
      <c r="J22" s="475">
        <f t="shared" si="7"/>
        <v>67.76632302405498</v>
      </c>
      <c r="K22" s="692"/>
      <c r="L22" s="693"/>
      <c r="N22" s="698"/>
    </row>
    <row r="23" spans="1:14" s="59" customFormat="1" ht="18.75" hidden="1">
      <c r="A23" s="661" t="s">
        <v>31</v>
      </c>
      <c r="B23" s="485"/>
      <c r="C23" s="114"/>
      <c r="D23" s="475" t="e">
        <f t="shared" si="5"/>
        <v>#DIV/0!</v>
      </c>
      <c r="E23" s="114"/>
      <c r="F23" s="475"/>
      <c r="G23" s="475" t="e">
        <f t="shared" si="6"/>
        <v>#DIV/0!</v>
      </c>
      <c r="H23" s="476"/>
      <c r="I23" s="475" t="e">
        <f t="shared" si="8"/>
        <v>#DIV/0!</v>
      </c>
      <c r="J23" s="475" t="e">
        <f t="shared" si="7"/>
        <v>#DIV/0!</v>
      </c>
      <c r="K23" s="692"/>
      <c r="L23" s="693"/>
      <c r="N23" s="698"/>
    </row>
    <row r="24" spans="1:14" s="59" customFormat="1" ht="18.75">
      <c r="A24" s="661" t="s">
        <v>32</v>
      </c>
      <c r="B24" s="485">
        <v>153</v>
      </c>
      <c r="C24" s="485">
        <v>153</v>
      </c>
      <c r="D24" s="475">
        <f t="shared" si="5"/>
        <v>0</v>
      </c>
      <c r="E24" s="474">
        <v>82</v>
      </c>
      <c r="F24" s="475">
        <v>-46.05263157894737</v>
      </c>
      <c r="G24" s="475">
        <f t="shared" si="6"/>
        <v>53.59477124183007</v>
      </c>
      <c r="H24" s="478">
        <v>83.3</v>
      </c>
      <c r="I24" s="475">
        <f t="shared" si="8"/>
        <v>-45.55555555555556</v>
      </c>
      <c r="J24" s="475">
        <f t="shared" si="7"/>
        <v>54.44444444444444</v>
      </c>
      <c r="K24" s="692"/>
      <c r="L24" s="693"/>
      <c r="N24" s="698"/>
    </row>
    <row r="25" spans="1:14" s="59" customFormat="1" ht="18.75">
      <c r="A25" s="661" t="s">
        <v>33</v>
      </c>
      <c r="B25" s="485">
        <v>-5</v>
      </c>
      <c r="C25" s="662"/>
      <c r="D25" s="475"/>
      <c r="E25" s="474"/>
      <c r="F25" s="475">
        <v>-100</v>
      </c>
      <c r="G25" s="663"/>
      <c r="H25" s="476"/>
      <c r="I25" s="699"/>
      <c r="J25" s="700"/>
      <c r="K25" s="692"/>
      <c r="L25" s="693"/>
      <c r="N25" s="698"/>
    </row>
    <row r="26" spans="1:14" s="58" customFormat="1" ht="18" customHeight="1">
      <c r="A26" s="658" t="s">
        <v>34</v>
      </c>
      <c r="B26" s="655">
        <f>B27+B36+B37+B38+B39+B40+B41</f>
        <v>17380</v>
      </c>
      <c r="C26" s="664">
        <f aca="true" t="shared" si="9" ref="C26:H26">C27+C36+C37+C38+C39+C40+C41</f>
        <v>49290</v>
      </c>
      <c r="D26" s="475">
        <f aca="true" t="shared" si="10" ref="D26:D31">(C26-B26)/B26*100</f>
        <v>183.6018411967779</v>
      </c>
      <c r="E26" s="664">
        <f t="shared" si="9"/>
        <v>14531</v>
      </c>
      <c r="F26" s="665">
        <v>-6.7090395480225995</v>
      </c>
      <c r="G26" s="666">
        <f aca="true" t="shared" si="11" ref="G26:G39">E26/C26*100</f>
        <v>29.480624873199435</v>
      </c>
      <c r="H26" s="667">
        <f t="shared" si="9"/>
        <v>15100</v>
      </c>
      <c r="I26" s="701">
        <f aca="true" t="shared" si="12" ref="I26:I40">(H26-B26)/B26*100</f>
        <v>-13.118527042577677</v>
      </c>
      <c r="J26" s="691">
        <f t="shared" si="7"/>
        <v>30.635017244877254</v>
      </c>
      <c r="K26" s="692"/>
      <c r="L26" s="693"/>
      <c r="N26" s="695"/>
    </row>
    <row r="27" spans="1:14" s="59" customFormat="1" ht="18" customHeight="1">
      <c r="A27" s="661" t="s">
        <v>35</v>
      </c>
      <c r="B27" s="655">
        <f>SUM(B30:B35)</f>
        <v>1760</v>
      </c>
      <c r="C27" s="114">
        <f>SUM(C30:C35)</f>
        <v>1700</v>
      </c>
      <c r="D27" s="475">
        <f t="shared" si="10"/>
        <v>-3.4090909090909087</v>
      </c>
      <c r="E27" s="114">
        <f>SUM(E30:E35)</f>
        <v>1113</v>
      </c>
      <c r="F27" s="475">
        <v>-25.151311365164762</v>
      </c>
      <c r="G27" s="663">
        <f t="shared" si="11"/>
        <v>65.47058823529412</v>
      </c>
      <c r="H27" s="476">
        <f>SUM(H30:H35)</f>
        <v>1281</v>
      </c>
      <c r="I27" s="475">
        <f t="shared" si="12"/>
        <v>-27.21590909090909</v>
      </c>
      <c r="J27" s="475">
        <f t="shared" si="7"/>
        <v>75.3529411764706</v>
      </c>
      <c r="K27" s="692"/>
      <c r="L27" s="693"/>
      <c r="N27" s="698"/>
    </row>
    <row r="28" spans="1:14" s="59" customFormat="1" ht="18" customHeight="1" hidden="1">
      <c r="A28" s="661" t="s">
        <v>36</v>
      </c>
      <c r="B28" s="655">
        <v>33</v>
      </c>
      <c r="C28" s="668"/>
      <c r="D28" s="475">
        <f t="shared" si="10"/>
        <v>-100</v>
      </c>
      <c r="E28" s="114"/>
      <c r="F28" s="475"/>
      <c r="G28" s="663" t="e">
        <f t="shared" si="11"/>
        <v>#DIV/0!</v>
      </c>
      <c r="H28" s="669"/>
      <c r="I28" s="475">
        <f t="shared" si="12"/>
        <v>-100</v>
      </c>
      <c r="J28" s="475" t="e">
        <f t="shared" si="7"/>
        <v>#DIV/0!</v>
      </c>
      <c r="K28" s="692"/>
      <c r="L28" s="693"/>
      <c r="N28" s="698"/>
    </row>
    <row r="29" spans="1:14" s="59" customFormat="1" ht="18" customHeight="1" hidden="1">
      <c r="A29" s="661" t="s">
        <v>37</v>
      </c>
      <c r="B29" s="655">
        <v>162</v>
      </c>
      <c r="C29" s="668"/>
      <c r="D29" s="475">
        <f t="shared" si="10"/>
        <v>-100</v>
      </c>
      <c r="E29" s="114"/>
      <c r="F29" s="475"/>
      <c r="G29" s="663" t="e">
        <f t="shared" si="11"/>
        <v>#DIV/0!</v>
      </c>
      <c r="H29" s="669"/>
      <c r="I29" s="475">
        <f t="shared" si="12"/>
        <v>-100</v>
      </c>
      <c r="J29" s="475" t="e">
        <f t="shared" si="7"/>
        <v>#DIV/0!</v>
      </c>
      <c r="K29" s="692"/>
      <c r="L29" s="693"/>
      <c r="N29" s="698"/>
    </row>
    <row r="30" spans="1:14" s="59" customFormat="1" ht="18" customHeight="1">
      <c r="A30" s="660" t="s">
        <v>38</v>
      </c>
      <c r="B30" s="476">
        <v>806</v>
      </c>
      <c r="C30" s="493">
        <v>800</v>
      </c>
      <c r="D30" s="475">
        <f t="shared" si="10"/>
        <v>-0.7444168734491315</v>
      </c>
      <c r="E30" s="474">
        <v>479</v>
      </c>
      <c r="F30" s="475">
        <v>-31.178160919540232</v>
      </c>
      <c r="G30" s="663">
        <f t="shared" si="11"/>
        <v>59.875</v>
      </c>
      <c r="H30" s="478">
        <v>620</v>
      </c>
      <c r="I30" s="475">
        <f t="shared" si="12"/>
        <v>-23.076923076923077</v>
      </c>
      <c r="J30" s="475">
        <f t="shared" si="7"/>
        <v>77.5</v>
      </c>
      <c r="K30" s="692"/>
      <c r="L30" s="693"/>
      <c r="N30" s="698"/>
    </row>
    <row r="31" spans="1:14" s="59" customFormat="1" ht="18" customHeight="1">
      <c r="A31" s="659" t="s">
        <v>39</v>
      </c>
      <c r="B31" s="476">
        <v>537</v>
      </c>
      <c r="C31" s="495">
        <v>500</v>
      </c>
      <c r="D31" s="475">
        <f t="shared" si="10"/>
        <v>-6.890130353817504</v>
      </c>
      <c r="E31" s="474">
        <v>319</v>
      </c>
      <c r="F31" s="475">
        <v>-31.25</v>
      </c>
      <c r="G31" s="663">
        <f t="shared" si="11"/>
        <v>63.800000000000004</v>
      </c>
      <c r="H31" s="478">
        <v>331</v>
      </c>
      <c r="I31" s="475">
        <f t="shared" si="12"/>
        <v>-38.361266294227185</v>
      </c>
      <c r="J31" s="475">
        <f t="shared" si="7"/>
        <v>66.2</v>
      </c>
      <c r="K31" s="692"/>
      <c r="L31" s="693"/>
      <c r="N31" s="698"/>
    </row>
    <row r="32" spans="1:14" s="59" customFormat="1" ht="18" customHeight="1" hidden="1">
      <c r="A32" s="659" t="s">
        <v>40</v>
      </c>
      <c r="B32" s="485"/>
      <c r="C32" s="668"/>
      <c r="D32" s="475"/>
      <c r="E32" s="114"/>
      <c r="F32" s="475"/>
      <c r="G32" s="663" t="e">
        <f t="shared" si="11"/>
        <v>#DIV/0!</v>
      </c>
      <c r="H32" s="476"/>
      <c r="I32" s="475" t="e">
        <f t="shared" si="12"/>
        <v>#DIV/0!</v>
      </c>
      <c r="J32" s="475" t="e">
        <f t="shared" si="7"/>
        <v>#DIV/0!</v>
      </c>
      <c r="K32" s="692"/>
      <c r="L32" s="693"/>
      <c r="N32" s="698"/>
    </row>
    <row r="33" spans="1:14" s="59" customFormat="1" ht="21" customHeight="1">
      <c r="A33" s="659" t="s">
        <v>41</v>
      </c>
      <c r="B33" s="497">
        <v>163</v>
      </c>
      <c r="C33" s="495">
        <v>170</v>
      </c>
      <c r="D33" s="475">
        <f>(C33-B33)/B33*100</f>
        <v>4.294478527607362</v>
      </c>
      <c r="E33" s="474">
        <v>85</v>
      </c>
      <c r="F33" s="475">
        <v>-47.85276073619632</v>
      </c>
      <c r="G33" s="663">
        <f t="shared" si="11"/>
        <v>50</v>
      </c>
      <c r="H33" s="478">
        <v>90</v>
      </c>
      <c r="I33" s="475">
        <f t="shared" si="12"/>
        <v>-44.785276073619634</v>
      </c>
      <c r="J33" s="475">
        <f t="shared" si="7"/>
        <v>52.94117647058824</v>
      </c>
      <c r="K33" s="692"/>
      <c r="L33" s="693"/>
      <c r="N33" s="698"/>
    </row>
    <row r="34" spans="1:14" s="59" customFormat="1" ht="24" customHeight="1">
      <c r="A34" s="659" t="s">
        <v>42</v>
      </c>
      <c r="B34" s="497">
        <v>152</v>
      </c>
      <c r="C34" s="485">
        <v>120</v>
      </c>
      <c r="D34" s="475"/>
      <c r="E34" s="474">
        <v>121</v>
      </c>
      <c r="F34" s="475">
        <v>39.08045977011494</v>
      </c>
      <c r="G34" s="663"/>
      <c r="H34" s="478">
        <v>125</v>
      </c>
      <c r="I34" s="475"/>
      <c r="J34" s="475"/>
      <c r="K34" s="692"/>
      <c r="L34" s="693"/>
      <c r="N34" s="698"/>
    </row>
    <row r="35" spans="1:14" s="59" customFormat="1" ht="21" customHeight="1">
      <c r="A35" s="659" t="s">
        <v>43</v>
      </c>
      <c r="B35" s="485">
        <v>102</v>
      </c>
      <c r="C35" s="493">
        <v>110</v>
      </c>
      <c r="D35" s="475">
        <v>110</v>
      </c>
      <c r="E35" s="474">
        <v>109</v>
      </c>
      <c r="F35" s="475">
        <v>41.55844155844156</v>
      </c>
      <c r="G35" s="663">
        <f>E35/C35*100</f>
        <v>99.0909090909091</v>
      </c>
      <c r="H35" s="478">
        <v>115</v>
      </c>
      <c r="I35" s="475">
        <f>(H35-B35)/B35*100</f>
        <v>12.745098039215685</v>
      </c>
      <c r="J35" s="475">
        <f>H35/C35*100</f>
        <v>104.54545454545455</v>
      </c>
      <c r="K35" s="692"/>
      <c r="L35" s="693"/>
      <c r="N35" s="698"/>
    </row>
    <row r="36" spans="1:14" s="59" customFormat="1" ht="18" customHeight="1">
      <c r="A36" s="661" t="s">
        <v>44</v>
      </c>
      <c r="B36" s="476">
        <v>1736</v>
      </c>
      <c r="C36" s="485">
        <v>1960</v>
      </c>
      <c r="D36" s="475">
        <f>(C36-B36)/B36*100</f>
        <v>12.903225806451612</v>
      </c>
      <c r="E36" s="474">
        <v>1764</v>
      </c>
      <c r="F36" s="475">
        <v>23.01255230125523</v>
      </c>
      <c r="G36" s="663">
        <f>E36/C36*100</f>
        <v>90</v>
      </c>
      <c r="H36" s="478">
        <v>1814</v>
      </c>
      <c r="I36" s="475">
        <f>(H36-B36)/B36*100</f>
        <v>4.493087557603687</v>
      </c>
      <c r="J36" s="475">
        <f aca="true" t="shared" si="13" ref="J36:J58">H36/C36*100</f>
        <v>92.55102040816327</v>
      </c>
      <c r="K36" s="692"/>
      <c r="L36" s="693"/>
      <c r="N36" s="698"/>
    </row>
    <row r="37" spans="1:14" s="59" customFormat="1" ht="24" customHeight="1">
      <c r="A37" s="661" t="s">
        <v>45</v>
      </c>
      <c r="B37" s="476">
        <v>4782</v>
      </c>
      <c r="C37" s="485">
        <v>1900</v>
      </c>
      <c r="D37" s="475">
        <f>(C37-B37)/B37*100</f>
        <v>-60.2676704307821</v>
      </c>
      <c r="E37" s="474">
        <v>3680</v>
      </c>
      <c r="F37" s="475">
        <v>-12.066905615292713</v>
      </c>
      <c r="G37" s="663">
        <f aca="true" t="shared" si="14" ref="G37:G52">E37/C37*100</f>
        <v>193.68421052631578</v>
      </c>
      <c r="H37" s="476">
        <v>3933</v>
      </c>
      <c r="I37" s="699">
        <f>(H37-B37)/B37*100</f>
        <v>-17.75407779171895</v>
      </c>
      <c r="J37" s="475">
        <f t="shared" si="13"/>
        <v>206.99999999999997</v>
      </c>
      <c r="K37" s="692"/>
      <c r="L37" s="693"/>
      <c r="N37" s="698"/>
    </row>
    <row r="38" spans="1:14" s="59" customFormat="1" ht="42" customHeight="1">
      <c r="A38" s="670" t="s">
        <v>46</v>
      </c>
      <c r="B38" s="476">
        <v>8954</v>
      </c>
      <c r="C38" s="671">
        <v>43600</v>
      </c>
      <c r="D38" s="672">
        <f>(C38-B38)/B38*100</f>
        <v>386.9332142059415</v>
      </c>
      <c r="E38" s="671">
        <v>7907</v>
      </c>
      <c r="F38" s="673">
        <v>-5.248651887357699</v>
      </c>
      <c r="G38" s="673">
        <f t="shared" si="14"/>
        <v>18.13532110091743</v>
      </c>
      <c r="H38" s="478">
        <v>8010</v>
      </c>
      <c r="I38" s="699">
        <f aca="true" t="shared" si="15" ref="I38:I52">(H38-B38)/B38*100</f>
        <v>-10.542774179137815</v>
      </c>
      <c r="J38" s="475">
        <f t="shared" si="13"/>
        <v>18.371559633027523</v>
      </c>
      <c r="K38" s="692"/>
      <c r="L38" s="693"/>
      <c r="N38" s="698"/>
    </row>
    <row r="39" spans="1:14" s="59" customFormat="1" ht="18" customHeight="1">
      <c r="A39" s="661" t="s">
        <v>47</v>
      </c>
      <c r="B39" s="485"/>
      <c r="C39" s="671"/>
      <c r="D39" s="475"/>
      <c r="E39" s="114"/>
      <c r="F39" s="475"/>
      <c r="G39" s="663"/>
      <c r="H39" s="478"/>
      <c r="I39" s="699"/>
      <c r="J39" s="475"/>
      <c r="K39" s="692"/>
      <c r="L39" s="693"/>
      <c r="N39" s="698"/>
    </row>
    <row r="40" spans="1:14" s="59" customFormat="1" ht="18" customHeight="1">
      <c r="A40" s="661" t="s">
        <v>48</v>
      </c>
      <c r="B40" s="485">
        <v>133</v>
      </c>
      <c r="C40" s="500">
        <v>110</v>
      </c>
      <c r="D40" s="475">
        <f>(C40-B40)/B40*100</f>
        <v>-17.293233082706767</v>
      </c>
      <c r="E40" s="474">
        <v>57</v>
      </c>
      <c r="F40" s="475">
        <v>-48.18181818181818</v>
      </c>
      <c r="G40" s="663">
        <f t="shared" si="14"/>
        <v>51.81818181818182</v>
      </c>
      <c r="H40" s="478">
        <v>51</v>
      </c>
      <c r="I40" s="475">
        <f t="shared" si="15"/>
        <v>-61.65413533834586</v>
      </c>
      <c r="J40" s="475">
        <f t="shared" si="13"/>
        <v>46.36363636363636</v>
      </c>
      <c r="K40" s="692"/>
      <c r="L40" s="693"/>
      <c r="N40" s="698"/>
    </row>
    <row r="41" spans="1:14" s="59" customFormat="1" ht="18" customHeight="1">
      <c r="A41" s="661" t="s">
        <v>49</v>
      </c>
      <c r="B41" s="485">
        <v>15</v>
      </c>
      <c r="C41" s="501">
        <v>20</v>
      </c>
      <c r="D41" s="475"/>
      <c r="E41" s="474">
        <v>10</v>
      </c>
      <c r="F41" s="475">
        <v>-33.33333333333333</v>
      </c>
      <c r="G41" s="663">
        <f t="shared" si="14"/>
        <v>50</v>
      </c>
      <c r="H41" s="478">
        <v>11</v>
      </c>
      <c r="I41" s="475">
        <f t="shared" si="15"/>
        <v>-26.666666666666668</v>
      </c>
      <c r="J41" s="475">
        <f t="shared" si="13"/>
        <v>55.00000000000001</v>
      </c>
      <c r="K41" s="692"/>
      <c r="L41" s="693"/>
      <c r="N41" s="698"/>
    </row>
    <row r="42" spans="1:14" s="59" customFormat="1" ht="18" customHeight="1" hidden="1">
      <c r="A42" s="660" t="s">
        <v>50</v>
      </c>
      <c r="B42" s="114"/>
      <c r="C42" s="114"/>
      <c r="D42" s="475" t="e">
        <f aca="true" t="shared" si="16" ref="D42:D48">(C42-B42)/B42*100</f>
        <v>#DIV/0!</v>
      </c>
      <c r="E42" s="114"/>
      <c r="F42" s="475" t="e">
        <v>#DIV/0!</v>
      </c>
      <c r="G42" s="663" t="e">
        <f t="shared" si="14"/>
        <v>#DIV/0!</v>
      </c>
      <c r="H42" s="669"/>
      <c r="I42" s="475" t="e">
        <f t="shared" si="15"/>
        <v>#DIV/0!</v>
      </c>
      <c r="J42" s="475" t="e">
        <f t="shared" si="13"/>
        <v>#DIV/0!</v>
      </c>
      <c r="K42" s="692"/>
      <c r="L42" s="693"/>
      <c r="N42" s="698"/>
    </row>
    <row r="43" spans="1:14" s="59" customFormat="1" ht="18" customHeight="1" hidden="1">
      <c r="A43" s="661" t="s">
        <v>51</v>
      </c>
      <c r="B43" s="114"/>
      <c r="C43" s="114"/>
      <c r="D43" s="475" t="e">
        <f t="shared" si="16"/>
        <v>#DIV/0!</v>
      </c>
      <c r="E43" s="114"/>
      <c r="F43" s="475" t="e">
        <v>#DIV/0!</v>
      </c>
      <c r="G43" s="663" t="e">
        <f t="shared" si="14"/>
        <v>#DIV/0!</v>
      </c>
      <c r="H43" s="669"/>
      <c r="I43" s="475" t="e">
        <f t="shared" si="15"/>
        <v>#DIV/0!</v>
      </c>
      <c r="J43" s="475" t="e">
        <f t="shared" si="13"/>
        <v>#DIV/0!</v>
      </c>
      <c r="K43" s="692"/>
      <c r="L43" s="693"/>
      <c r="N43" s="698"/>
    </row>
    <row r="44" spans="1:14" s="59" customFormat="1" ht="18" customHeight="1" hidden="1">
      <c r="A44" s="661" t="s">
        <v>52</v>
      </c>
      <c r="B44" s="114"/>
      <c r="C44" s="114"/>
      <c r="D44" s="475" t="e">
        <f t="shared" si="16"/>
        <v>#DIV/0!</v>
      </c>
      <c r="E44" s="114"/>
      <c r="F44" s="475" t="e">
        <v>#DIV/0!</v>
      </c>
      <c r="G44" s="663" t="e">
        <f t="shared" si="14"/>
        <v>#DIV/0!</v>
      </c>
      <c r="H44" s="669"/>
      <c r="I44" s="475" t="e">
        <f t="shared" si="15"/>
        <v>#DIV/0!</v>
      </c>
      <c r="J44" s="475" t="e">
        <f t="shared" si="13"/>
        <v>#DIV/0!</v>
      </c>
      <c r="K44" s="692"/>
      <c r="L44" s="693"/>
      <c r="N44" s="698"/>
    </row>
    <row r="45" spans="1:14" s="59" customFormat="1" ht="18" customHeight="1" hidden="1">
      <c r="A45" s="661" t="s">
        <v>53</v>
      </c>
      <c r="B45" s="114"/>
      <c r="C45" s="114"/>
      <c r="D45" s="475" t="e">
        <f t="shared" si="16"/>
        <v>#DIV/0!</v>
      </c>
      <c r="E45" s="114"/>
      <c r="F45" s="475" t="e">
        <v>#DIV/0!</v>
      </c>
      <c r="G45" s="663" t="e">
        <f t="shared" si="14"/>
        <v>#DIV/0!</v>
      </c>
      <c r="H45" s="669"/>
      <c r="I45" s="475" t="e">
        <f t="shared" si="15"/>
        <v>#DIV/0!</v>
      </c>
      <c r="J45" s="475" t="e">
        <f t="shared" si="13"/>
        <v>#DIV/0!</v>
      </c>
      <c r="K45" s="692"/>
      <c r="L45" s="693"/>
      <c r="N45" s="698"/>
    </row>
    <row r="46" spans="1:14" s="59" customFormat="1" ht="18" customHeight="1" hidden="1">
      <c r="A46" s="661" t="s">
        <v>54</v>
      </c>
      <c r="B46" s="114"/>
      <c r="C46" s="114"/>
      <c r="D46" s="475" t="e">
        <f t="shared" si="16"/>
        <v>#DIV/0!</v>
      </c>
      <c r="E46" s="114"/>
      <c r="F46" s="475" t="e">
        <v>#DIV/0!</v>
      </c>
      <c r="G46" s="663" t="e">
        <f t="shared" si="14"/>
        <v>#DIV/0!</v>
      </c>
      <c r="H46" s="669"/>
      <c r="I46" s="475" t="e">
        <f t="shared" si="15"/>
        <v>#DIV/0!</v>
      </c>
      <c r="J46" s="475" t="e">
        <f t="shared" si="13"/>
        <v>#DIV/0!</v>
      </c>
      <c r="K46" s="692"/>
      <c r="L46" s="693"/>
      <c r="N46" s="698"/>
    </row>
    <row r="47" spans="1:14" s="59" customFormat="1" ht="18" customHeight="1" hidden="1">
      <c r="A47" s="674"/>
      <c r="B47" s="114"/>
      <c r="C47" s="114"/>
      <c r="D47" s="475" t="e">
        <f t="shared" si="16"/>
        <v>#DIV/0!</v>
      </c>
      <c r="E47" s="114"/>
      <c r="F47" s="475" t="e">
        <v>#DIV/0!</v>
      </c>
      <c r="G47" s="663" t="e">
        <f t="shared" si="14"/>
        <v>#DIV/0!</v>
      </c>
      <c r="H47" s="669"/>
      <c r="I47" s="475" t="e">
        <f t="shared" si="15"/>
        <v>#DIV/0!</v>
      </c>
      <c r="J47" s="475" t="e">
        <f t="shared" si="13"/>
        <v>#DIV/0!</v>
      </c>
      <c r="K47" s="692"/>
      <c r="L47" s="693"/>
      <c r="N47" s="698"/>
    </row>
    <row r="48" spans="1:14" s="58" customFormat="1" ht="18" customHeight="1">
      <c r="A48" s="654" t="s">
        <v>55</v>
      </c>
      <c r="B48" s="110">
        <f>SUM(B49:B53)</f>
        <v>17481</v>
      </c>
      <c r="C48" s="110">
        <f>SUM(C49:C52)</f>
        <v>17251</v>
      </c>
      <c r="D48" s="665">
        <f t="shared" si="16"/>
        <v>-1.3157142039929066</v>
      </c>
      <c r="E48" s="110">
        <f>SUM(E49:E53)</f>
        <v>13314</v>
      </c>
      <c r="F48" s="665">
        <v>-10.966965360438678</v>
      </c>
      <c r="G48" s="666">
        <f t="shared" si="14"/>
        <v>77.1781346008927</v>
      </c>
      <c r="H48" s="110">
        <f>SUM(H49:H52)</f>
        <v>14556</v>
      </c>
      <c r="I48" s="665">
        <f t="shared" si="15"/>
        <v>-16.73245237686631</v>
      </c>
      <c r="J48" s="665">
        <f t="shared" si="13"/>
        <v>84.37771723378354</v>
      </c>
      <c r="K48" s="692"/>
      <c r="L48" s="693"/>
      <c r="N48" s="695"/>
    </row>
    <row r="49" spans="1:14" s="59" customFormat="1" ht="18" customHeight="1">
      <c r="A49" s="675" t="s">
        <v>56</v>
      </c>
      <c r="B49" s="476">
        <v>13568</v>
      </c>
      <c r="C49" s="485">
        <v>12900</v>
      </c>
      <c r="D49" s="475"/>
      <c r="E49" s="474">
        <v>8468</v>
      </c>
      <c r="F49" s="475">
        <v>-25.738840655967728</v>
      </c>
      <c r="G49" s="663">
        <f t="shared" si="14"/>
        <v>65.64341085271317</v>
      </c>
      <c r="H49" s="478">
        <v>9600</v>
      </c>
      <c r="I49" s="475">
        <f t="shared" si="15"/>
        <v>-29.245283018867923</v>
      </c>
      <c r="J49" s="475">
        <f t="shared" si="13"/>
        <v>74.4186046511628</v>
      </c>
      <c r="K49" s="692"/>
      <c r="L49" s="693"/>
      <c r="N49" s="698"/>
    </row>
    <row r="50" spans="1:14" s="59" customFormat="1" ht="27" customHeight="1">
      <c r="A50" s="676" t="s">
        <v>57</v>
      </c>
      <c r="B50" s="474">
        <v>3</v>
      </c>
      <c r="C50" s="485">
        <v>3</v>
      </c>
      <c r="D50" s="475">
        <f>(C50-B50)/B50*100</f>
        <v>0</v>
      </c>
      <c r="E50" s="474">
        <v>6</v>
      </c>
      <c r="F50" s="475">
        <v>100</v>
      </c>
      <c r="G50" s="663">
        <f t="shared" si="14"/>
        <v>200</v>
      </c>
      <c r="H50" s="478">
        <v>6</v>
      </c>
      <c r="I50" s="475">
        <f t="shared" si="15"/>
        <v>100</v>
      </c>
      <c r="J50" s="475">
        <f t="shared" si="13"/>
        <v>200</v>
      </c>
      <c r="K50" s="692"/>
      <c r="L50" s="693"/>
      <c r="N50" s="698"/>
    </row>
    <row r="51" spans="1:14" s="59" customFormat="1" ht="18" customHeight="1">
      <c r="A51" s="677" t="s">
        <v>58</v>
      </c>
      <c r="B51" s="474">
        <v>2820</v>
      </c>
      <c r="C51" s="668">
        <v>3300</v>
      </c>
      <c r="D51" s="475">
        <f>(C51-B51)/B51*100</f>
        <v>17.02127659574468</v>
      </c>
      <c r="E51" s="474">
        <v>4181</v>
      </c>
      <c r="F51" s="475">
        <v>58.01</v>
      </c>
      <c r="G51" s="663">
        <f t="shared" si="14"/>
        <v>126.6969696969697</v>
      </c>
      <c r="H51" s="478">
        <f>6890*0.6</f>
        <v>4134</v>
      </c>
      <c r="I51" s="475">
        <f t="shared" si="15"/>
        <v>46.59574468085106</v>
      </c>
      <c r="J51" s="475">
        <f t="shared" si="13"/>
        <v>125.27272727272727</v>
      </c>
      <c r="K51" s="692"/>
      <c r="L51" s="693"/>
      <c r="N51" s="698"/>
    </row>
    <row r="52" spans="1:14" s="59" customFormat="1" ht="18" customHeight="1">
      <c r="A52" s="677" t="s">
        <v>59</v>
      </c>
      <c r="B52" s="474">
        <v>1098</v>
      </c>
      <c r="C52" s="668">
        <v>1048</v>
      </c>
      <c r="D52" s="475">
        <f>(C52-B52)/B52*100</f>
        <v>-4.553734061930783</v>
      </c>
      <c r="E52" s="474">
        <v>659</v>
      </c>
      <c r="F52" s="475">
        <v>-27.582417582417584</v>
      </c>
      <c r="G52" s="663">
        <f t="shared" si="14"/>
        <v>62.88167938931297</v>
      </c>
      <c r="H52" s="478">
        <f>1360*0.6</f>
        <v>816</v>
      </c>
      <c r="I52" s="475">
        <f t="shared" si="15"/>
        <v>-25.683060109289617</v>
      </c>
      <c r="J52" s="475">
        <f t="shared" si="13"/>
        <v>77.86259541984732</v>
      </c>
      <c r="K52" s="692"/>
      <c r="L52" s="693"/>
      <c r="N52" s="698"/>
    </row>
    <row r="53" spans="1:14" s="59" customFormat="1" ht="33" customHeight="1">
      <c r="A53" s="677" t="s">
        <v>60</v>
      </c>
      <c r="B53" s="474">
        <v>-8</v>
      </c>
      <c r="C53" s="668"/>
      <c r="D53" s="475"/>
      <c r="E53" s="474"/>
      <c r="F53" s="475">
        <v>-100</v>
      </c>
      <c r="G53" s="663"/>
      <c r="H53" s="478"/>
      <c r="I53" s="699"/>
      <c r="J53" s="475"/>
      <c r="K53" s="692"/>
      <c r="L53" s="693"/>
      <c r="N53" s="698"/>
    </row>
    <row r="54" spans="1:14" s="58" customFormat="1" ht="18" customHeight="1">
      <c r="A54" s="654" t="s">
        <v>61</v>
      </c>
      <c r="B54" s="110">
        <f>SUM(B55:B59)</f>
        <v>6034</v>
      </c>
      <c r="C54" s="110">
        <f>SUM(C55:C58)</f>
        <v>6921</v>
      </c>
      <c r="D54" s="665">
        <f>(C54-B54)/B54*100</f>
        <v>14.700033145508783</v>
      </c>
      <c r="E54" s="110">
        <f>SUM(E55:E59)</f>
        <v>4014</v>
      </c>
      <c r="F54" s="665">
        <v>-23.073974702951322</v>
      </c>
      <c r="G54" s="666">
        <f>E54/C54*100</f>
        <v>57.99739921976593</v>
      </c>
      <c r="H54" s="110">
        <f>SUM(H55:H58)</f>
        <v>5716.7</v>
      </c>
      <c r="I54" s="701">
        <f>(H54-B54)/B54*100</f>
        <v>-5.2585349685117695</v>
      </c>
      <c r="J54" s="665">
        <f t="shared" si="13"/>
        <v>82.59933535616241</v>
      </c>
      <c r="K54" s="692"/>
      <c r="L54" s="693"/>
      <c r="N54" s="695"/>
    </row>
    <row r="55" spans="1:14" s="59" customFormat="1" ht="25.5" customHeight="1">
      <c r="A55" s="678" t="s">
        <v>62</v>
      </c>
      <c r="B55" s="474">
        <v>5238</v>
      </c>
      <c r="C55" s="668">
        <v>6044</v>
      </c>
      <c r="D55" s="475">
        <f>(C55-B55)/B55*100</f>
        <v>15.387552500954563</v>
      </c>
      <c r="E55" s="474">
        <v>3125</v>
      </c>
      <c r="F55" s="475">
        <v>-30.524677634504222</v>
      </c>
      <c r="G55" s="663">
        <f>E55/C55*100</f>
        <v>51.70416942422237</v>
      </c>
      <c r="H55" s="478">
        <v>4856</v>
      </c>
      <c r="I55" s="475">
        <f>(H55-B55)/B55*100</f>
        <v>-7.292859870179457</v>
      </c>
      <c r="J55" s="475">
        <f t="shared" si="13"/>
        <v>80.34414295168763</v>
      </c>
      <c r="K55" s="692"/>
      <c r="L55" s="693"/>
      <c r="N55" s="698"/>
    </row>
    <row r="56" spans="1:14" s="59" customFormat="1" ht="18" customHeight="1">
      <c r="A56" s="677" t="s">
        <v>63</v>
      </c>
      <c r="B56" s="474">
        <v>459</v>
      </c>
      <c r="C56" s="668">
        <v>550</v>
      </c>
      <c r="D56" s="475">
        <f>(C56-B56)/B56*100</f>
        <v>19.825708061002178</v>
      </c>
      <c r="E56" s="474">
        <v>689</v>
      </c>
      <c r="F56" s="475">
        <v>60.23255813953489</v>
      </c>
      <c r="G56" s="663">
        <f>E56/C56*100</f>
        <v>125.27272727272727</v>
      </c>
      <c r="H56" s="478">
        <f>6890*0.1</f>
        <v>689</v>
      </c>
      <c r="I56" s="475">
        <f>(H56-B56)/B56*100</f>
        <v>50.108932461873636</v>
      </c>
      <c r="J56" s="475">
        <f t="shared" si="13"/>
        <v>125.27272727272727</v>
      </c>
      <c r="K56" s="692"/>
      <c r="L56" s="693"/>
      <c r="N56" s="698"/>
    </row>
    <row r="57" spans="1:14" s="59" customFormat="1" ht="18" customHeight="1">
      <c r="A57" s="677" t="s">
        <v>64</v>
      </c>
      <c r="B57" s="474">
        <v>275</v>
      </c>
      <c r="C57" s="668">
        <v>262</v>
      </c>
      <c r="D57" s="475">
        <f>(C57-B57)/B57*100</f>
        <v>-4.7272727272727275</v>
      </c>
      <c r="E57" s="474">
        <v>165</v>
      </c>
      <c r="F57" s="475">
        <v>-27.631578947368425</v>
      </c>
      <c r="G57" s="663">
        <f>E57/C57*100</f>
        <v>62.97709923664122</v>
      </c>
      <c r="H57" s="478">
        <f>1360*0.1</f>
        <v>136</v>
      </c>
      <c r="I57" s="475">
        <f>(H57-B57)/B57*100</f>
        <v>-50.54545454545455</v>
      </c>
      <c r="J57" s="475">
        <f t="shared" si="13"/>
        <v>51.908396946564885</v>
      </c>
      <c r="K57" s="692"/>
      <c r="L57" s="693"/>
      <c r="N57" s="698"/>
    </row>
    <row r="58" spans="1:14" s="59" customFormat="1" ht="18" customHeight="1">
      <c r="A58" s="677" t="s">
        <v>65</v>
      </c>
      <c r="B58" s="474">
        <v>65</v>
      </c>
      <c r="C58" s="668">
        <v>65</v>
      </c>
      <c r="D58" s="475"/>
      <c r="E58" s="474">
        <v>35</v>
      </c>
      <c r="F58" s="475">
        <v>-46.15384615384615</v>
      </c>
      <c r="G58" s="663">
        <f>E58/C58*100</f>
        <v>53.84615384615385</v>
      </c>
      <c r="H58" s="478">
        <f>119*0.3</f>
        <v>35.699999999999996</v>
      </c>
      <c r="I58" s="475">
        <f>(H58-B58)/B58*100</f>
        <v>-45.07692307692308</v>
      </c>
      <c r="J58" s="475">
        <f t="shared" si="13"/>
        <v>54.92307692307692</v>
      </c>
      <c r="K58" s="692"/>
      <c r="L58" s="693"/>
      <c r="N58" s="698"/>
    </row>
    <row r="59" spans="1:12" ht="19.5" customHeight="1">
      <c r="A59" s="677" t="s">
        <v>66</v>
      </c>
      <c r="B59" s="679">
        <v>-3</v>
      </c>
      <c r="C59" s="680"/>
      <c r="D59" s="681"/>
      <c r="E59" s="474"/>
      <c r="F59" s="475">
        <v>-100</v>
      </c>
      <c r="G59" s="682"/>
      <c r="H59" s="669"/>
      <c r="I59" s="680"/>
      <c r="J59" s="691"/>
      <c r="K59" s="692"/>
      <c r="L59" s="693"/>
    </row>
    <row r="60" spans="7:9" ht="19.5" customHeight="1">
      <c r="G60" s="632"/>
      <c r="H60" s="626"/>
      <c r="I60" s="631"/>
    </row>
    <row r="61" spans="7:9" ht="19.5" customHeight="1">
      <c r="G61" s="632"/>
      <c r="H61" s="626"/>
      <c r="I61" s="631"/>
    </row>
    <row r="62" spans="7:9" ht="19.5" customHeight="1">
      <c r="G62" s="632"/>
      <c r="H62" s="626"/>
      <c r="I62" s="631"/>
    </row>
    <row r="63" spans="7:9" ht="19.5" customHeight="1">
      <c r="G63" s="632"/>
      <c r="H63" s="626"/>
      <c r="I63" s="631"/>
    </row>
    <row r="64" spans="7:9" ht="19.5" customHeight="1">
      <c r="G64" s="632"/>
      <c r="H64" s="626"/>
      <c r="I64" s="631"/>
    </row>
    <row r="65" spans="1:9" ht="19.5" customHeight="1">
      <c r="A65" s="132"/>
      <c r="G65" s="632"/>
      <c r="H65" s="626"/>
      <c r="I65" s="631"/>
    </row>
    <row r="66" spans="1:9" ht="19.5" customHeight="1">
      <c r="A66" s="132"/>
      <c r="G66" s="632"/>
      <c r="H66" s="626"/>
      <c r="I66" s="631"/>
    </row>
    <row r="67" spans="1:9" ht="19.5" customHeight="1">
      <c r="A67" s="132"/>
      <c r="G67" s="632"/>
      <c r="H67" s="626"/>
      <c r="I67" s="631"/>
    </row>
    <row r="68" spans="1:9" ht="19.5" customHeight="1">
      <c r="A68" s="132"/>
      <c r="G68" s="632"/>
      <c r="H68" s="626"/>
      <c r="I68" s="631"/>
    </row>
    <row r="69" spans="1:9" ht="19.5" customHeight="1">
      <c r="A69" s="132"/>
      <c r="G69" s="632"/>
      <c r="H69" s="626"/>
      <c r="I69" s="631"/>
    </row>
    <row r="70" spans="7:9" ht="19.5" customHeight="1">
      <c r="G70" s="632"/>
      <c r="H70" s="626"/>
      <c r="I70" s="631"/>
    </row>
    <row r="71" spans="1:9" ht="19.5" customHeight="1">
      <c r="A71" s="132"/>
      <c r="G71" s="632"/>
      <c r="H71" s="626"/>
      <c r="I71" s="631"/>
    </row>
    <row r="72" spans="1:9" ht="19.5" customHeight="1">
      <c r="A72" s="132"/>
      <c r="G72" s="632"/>
      <c r="H72" s="626"/>
      <c r="I72" s="631"/>
    </row>
    <row r="73" spans="1:9" ht="19.5" customHeight="1">
      <c r="A73" s="132"/>
      <c r="G73" s="632"/>
      <c r="H73" s="626"/>
      <c r="I73" s="631"/>
    </row>
    <row r="74" spans="1:9" ht="19.5" customHeight="1">
      <c r="A74" s="132"/>
      <c r="G74" s="632"/>
      <c r="H74" s="626"/>
      <c r="I74" s="631"/>
    </row>
    <row r="75" spans="1:9" ht="19.5" customHeight="1">
      <c r="A75" s="132"/>
      <c r="G75" s="632"/>
      <c r="H75" s="626"/>
      <c r="I75" s="631"/>
    </row>
    <row r="76" spans="1:9" ht="19.5" customHeight="1">
      <c r="A76" s="132"/>
      <c r="G76" s="632"/>
      <c r="H76" s="626"/>
      <c r="I76" s="631"/>
    </row>
    <row r="77" spans="1:9" ht="19.5" customHeight="1">
      <c r="A77" s="132"/>
      <c r="G77" s="632"/>
      <c r="H77" s="626"/>
      <c r="I77" s="631"/>
    </row>
    <row r="78" spans="1:9" ht="19.5" customHeight="1">
      <c r="A78" s="132"/>
      <c r="G78" s="632"/>
      <c r="H78" s="626"/>
      <c r="I78" s="631"/>
    </row>
    <row r="79" spans="1:9" ht="19.5" customHeight="1">
      <c r="A79" s="132"/>
      <c r="G79" s="632"/>
      <c r="H79" s="626"/>
      <c r="I79" s="631"/>
    </row>
    <row r="80" spans="1:9" ht="19.5" customHeight="1">
      <c r="A80" s="132"/>
      <c r="G80" s="632"/>
      <c r="H80" s="626"/>
      <c r="I80" s="631"/>
    </row>
    <row r="81" spans="1:9" ht="19.5" customHeight="1">
      <c r="A81" s="132"/>
      <c r="G81" s="632"/>
      <c r="H81" s="626"/>
      <c r="I81" s="631"/>
    </row>
    <row r="82" spans="1:9" ht="19.5" customHeight="1">
      <c r="A82" s="132"/>
      <c r="G82" s="632"/>
      <c r="H82" s="626"/>
      <c r="I82" s="631"/>
    </row>
    <row r="83" spans="7:9" ht="19.5" customHeight="1">
      <c r="G83" s="632"/>
      <c r="H83" s="626"/>
      <c r="I83" s="631"/>
    </row>
    <row r="84" spans="7:9" ht="19.5" customHeight="1">
      <c r="G84" s="632"/>
      <c r="H84" s="626"/>
      <c r="I84" s="631"/>
    </row>
    <row r="85" spans="7:9" ht="19.5" customHeight="1">
      <c r="G85" s="632"/>
      <c r="H85" s="626"/>
      <c r="I85" s="631"/>
    </row>
    <row r="86" spans="7:9" ht="19.5" customHeight="1">
      <c r="G86" s="632"/>
      <c r="H86" s="626"/>
      <c r="I86" s="631"/>
    </row>
    <row r="87" spans="7:9" ht="19.5" customHeight="1">
      <c r="G87" s="632"/>
      <c r="H87" s="626"/>
      <c r="I87" s="631"/>
    </row>
    <row r="88" spans="7:9" ht="19.5" customHeight="1">
      <c r="G88" s="632"/>
      <c r="H88" s="626"/>
      <c r="I88" s="631"/>
    </row>
    <row r="89" spans="7:9" ht="19.5" customHeight="1">
      <c r="G89" s="632"/>
      <c r="H89" s="626"/>
      <c r="I89" s="631"/>
    </row>
    <row r="90" spans="7:9" ht="19.5" customHeight="1">
      <c r="G90" s="632"/>
      <c r="H90" s="626"/>
      <c r="I90" s="631"/>
    </row>
    <row r="91" spans="7:9" ht="19.5" customHeight="1">
      <c r="G91" s="632"/>
      <c r="H91" s="626"/>
      <c r="I91" s="631"/>
    </row>
    <row r="92" spans="7:9" ht="19.5" customHeight="1">
      <c r="G92" s="632"/>
      <c r="H92" s="626"/>
      <c r="I92" s="631"/>
    </row>
    <row r="93" spans="7:9" ht="19.5" customHeight="1">
      <c r="G93" s="632"/>
      <c r="H93" s="626"/>
      <c r="I93" s="631"/>
    </row>
    <row r="94" spans="7:9" ht="19.5" customHeight="1">
      <c r="G94" s="632"/>
      <c r="H94" s="626"/>
      <c r="I94" s="631"/>
    </row>
    <row r="95" spans="7:9" ht="19.5" customHeight="1">
      <c r="G95" s="632"/>
      <c r="H95" s="626"/>
      <c r="I95" s="631"/>
    </row>
    <row r="96" spans="7:9" ht="19.5" customHeight="1">
      <c r="G96" s="632"/>
      <c r="H96" s="626"/>
      <c r="I96" s="631"/>
    </row>
    <row r="97" spans="7:9" ht="19.5" customHeight="1">
      <c r="G97" s="632"/>
      <c r="H97" s="626"/>
      <c r="I97" s="631"/>
    </row>
    <row r="98" spans="7:9" ht="19.5" customHeight="1">
      <c r="G98" s="632"/>
      <c r="H98" s="626"/>
      <c r="I98" s="631"/>
    </row>
    <row r="99" spans="7:9" ht="19.5" customHeight="1">
      <c r="G99" s="632"/>
      <c r="H99" s="626"/>
      <c r="I99" s="631"/>
    </row>
    <row r="100" spans="7:9" ht="19.5" customHeight="1">
      <c r="G100" s="632"/>
      <c r="H100" s="626"/>
      <c r="I100" s="631"/>
    </row>
    <row r="101" spans="7:9" ht="19.5" customHeight="1">
      <c r="G101" s="632"/>
      <c r="H101" s="626"/>
      <c r="I101" s="631"/>
    </row>
    <row r="102" spans="7:9" ht="19.5" customHeight="1">
      <c r="G102" s="632"/>
      <c r="H102" s="626"/>
      <c r="I102" s="631"/>
    </row>
    <row r="103" spans="7:9" ht="19.5" customHeight="1">
      <c r="G103" s="632"/>
      <c r="H103" s="626"/>
      <c r="I103" s="631"/>
    </row>
    <row r="104" spans="7:9" ht="19.5" customHeight="1">
      <c r="G104" s="632"/>
      <c r="H104" s="626"/>
      <c r="I104" s="631"/>
    </row>
    <row r="105" spans="7:9" ht="19.5" customHeight="1">
      <c r="G105" s="632"/>
      <c r="H105" s="626"/>
      <c r="I105" s="631"/>
    </row>
    <row r="106" spans="7:9" ht="19.5" customHeight="1">
      <c r="G106" s="632"/>
      <c r="H106" s="626"/>
      <c r="I106" s="631"/>
    </row>
    <row r="107" spans="7:9" ht="19.5" customHeight="1">
      <c r="G107" s="632"/>
      <c r="H107" s="626"/>
      <c r="I107" s="631"/>
    </row>
    <row r="108" spans="7:9" ht="19.5" customHeight="1">
      <c r="G108" s="632"/>
      <c r="H108" s="626"/>
      <c r="I108" s="631"/>
    </row>
    <row r="109" spans="7:9" ht="19.5" customHeight="1">
      <c r="G109" s="632"/>
      <c r="H109" s="626"/>
      <c r="I109" s="631"/>
    </row>
    <row r="110" spans="7:9" ht="19.5" customHeight="1">
      <c r="G110" s="632"/>
      <c r="H110" s="626"/>
      <c r="I110" s="631"/>
    </row>
    <row r="111" spans="7:9" ht="19.5" customHeight="1">
      <c r="G111" s="632"/>
      <c r="H111" s="626"/>
      <c r="I111" s="631"/>
    </row>
    <row r="112" spans="7:9" ht="19.5" customHeight="1">
      <c r="G112" s="632"/>
      <c r="H112" s="626"/>
      <c r="I112" s="631"/>
    </row>
    <row r="113" spans="7:9" ht="19.5" customHeight="1">
      <c r="G113" s="632"/>
      <c r="H113" s="626"/>
      <c r="I113" s="631"/>
    </row>
    <row r="114" spans="7:9" ht="19.5" customHeight="1">
      <c r="G114" s="632"/>
      <c r="H114" s="626"/>
      <c r="I114" s="631"/>
    </row>
    <row r="115" spans="7:9" ht="19.5" customHeight="1">
      <c r="G115" s="632"/>
      <c r="H115" s="626"/>
      <c r="I115" s="631"/>
    </row>
    <row r="116" spans="7:9" ht="19.5" customHeight="1">
      <c r="G116" s="632"/>
      <c r="H116" s="626"/>
      <c r="I116" s="631"/>
    </row>
    <row r="117" spans="7:9" ht="19.5" customHeight="1">
      <c r="G117" s="632"/>
      <c r="H117" s="626"/>
      <c r="I117" s="631"/>
    </row>
    <row r="118" spans="7:9" ht="19.5" customHeight="1">
      <c r="G118" s="632"/>
      <c r="H118" s="626"/>
      <c r="I118" s="631"/>
    </row>
    <row r="119" spans="7:9" ht="19.5" customHeight="1">
      <c r="G119" s="632"/>
      <c r="H119" s="626"/>
      <c r="I119" s="631"/>
    </row>
    <row r="120" spans="7:9" ht="19.5" customHeight="1">
      <c r="G120" s="632"/>
      <c r="H120" s="626"/>
      <c r="I120" s="631"/>
    </row>
    <row r="121" spans="7:9" ht="19.5" customHeight="1">
      <c r="G121" s="632"/>
      <c r="H121" s="626"/>
      <c r="I121" s="631"/>
    </row>
    <row r="122" spans="7:9" ht="19.5" customHeight="1">
      <c r="G122" s="632"/>
      <c r="H122" s="626"/>
      <c r="I122" s="631"/>
    </row>
    <row r="123" spans="7:9" ht="19.5" customHeight="1">
      <c r="G123" s="632"/>
      <c r="H123" s="626"/>
      <c r="I123" s="631"/>
    </row>
    <row r="124" spans="7:9" ht="19.5" customHeight="1">
      <c r="G124" s="632"/>
      <c r="H124" s="626"/>
      <c r="I124" s="631"/>
    </row>
    <row r="125" spans="8:9" ht="19.5" customHeight="1">
      <c r="H125" s="626"/>
      <c r="I125" s="631"/>
    </row>
    <row r="126" spans="8:9" ht="19.5" customHeight="1">
      <c r="H126" s="626"/>
      <c r="I126" s="631"/>
    </row>
    <row r="127" spans="8:9" ht="19.5" customHeight="1">
      <c r="H127" s="626"/>
      <c r="I127" s="631"/>
    </row>
    <row r="128" spans="8:9" ht="19.5" customHeight="1">
      <c r="H128" s="626"/>
      <c r="I128" s="631"/>
    </row>
    <row r="129" spans="8:9" ht="19.5" customHeight="1">
      <c r="H129" s="626"/>
      <c r="I129" s="631"/>
    </row>
    <row r="130" spans="8:9" ht="19.5" customHeight="1">
      <c r="H130" s="626"/>
      <c r="I130" s="631"/>
    </row>
    <row r="131" spans="8:9" ht="19.5" customHeight="1">
      <c r="H131" s="626"/>
      <c r="I131" s="631"/>
    </row>
    <row r="132" spans="8:9" ht="19.5" customHeight="1">
      <c r="H132" s="626"/>
      <c r="I132" s="631"/>
    </row>
    <row r="133" spans="8:9" ht="19.5" customHeight="1">
      <c r="H133" s="626"/>
      <c r="I133" s="631"/>
    </row>
    <row r="134" spans="8:9" ht="19.5" customHeight="1">
      <c r="H134" s="626"/>
      <c r="I134" s="631"/>
    </row>
    <row r="135" spans="8:9" ht="19.5" customHeight="1">
      <c r="H135" s="626"/>
      <c r="I135" s="631"/>
    </row>
    <row r="136" spans="8:9" ht="19.5" customHeight="1">
      <c r="H136" s="626"/>
      <c r="I136" s="631"/>
    </row>
    <row r="137" spans="8:9" ht="19.5" customHeight="1">
      <c r="H137" s="626"/>
      <c r="I137" s="631"/>
    </row>
    <row r="138" spans="8:9" ht="19.5" customHeight="1">
      <c r="H138" s="626"/>
      <c r="I138" s="631"/>
    </row>
    <row r="139" spans="8:9" ht="19.5" customHeight="1">
      <c r="H139" s="626"/>
      <c r="I139" s="631"/>
    </row>
    <row r="140" spans="8:9" ht="19.5" customHeight="1">
      <c r="H140" s="626"/>
      <c r="I140" s="631"/>
    </row>
    <row r="141" spans="8:9" ht="19.5" customHeight="1">
      <c r="H141" s="626"/>
      <c r="I141" s="631"/>
    </row>
    <row r="142" spans="8:9" ht="19.5" customHeight="1">
      <c r="H142" s="626"/>
      <c r="I142" s="631"/>
    </row>
    <row r="143" spans="8:9" ht="19.5" customHeight="1">
      <c r="H143" s="626"/>
      <c r="I143" s="631"/>
    </row>
    <row r="144" spans="8:9" ht="19.5" customHeight="1">
      <c r="H144" s="626"/>
      <c r="I144" s="631"/>
    </row>
    <row r="145" spans="8:9" ht="19.5" customHeight="1">
      <c r="H145" s="626"/>
      <c r="I145" s="631"/>
    </row>
    <row r="146" spans="8:9" ht="19.5" customHeight="1">
      <c r="H146" s="626"/>
      <c r="I146" s="631"/>
    </row>
    <row r="147" spans="8:9" ht="19.5" customHeight="1">
      <c r="H147" s="626"/>
      <c r="I147" s="631"/>
    </row>
    <row r="148" spans="8:9" ht="19.5" customHeight="1">
      <c r="H148" s="626"/>
      <c r="I148" s="631"/>
    </row>
    <row r="149" spans="8:9" ht="19.5" customHeight="1">
      <c r="H149" s="626"/>
      <c r="I149" s="631"/>
    </row>
    <row r="150" spans="8:9" ht="19.5" customHeight="1">
      <c r="H150" s="626"/>
      <c r="I150" s="631"/>
    </row>
    <row r="151" spans="8:9" ht="19.5" customHeight="1">
      <c r="H151" s="626"/>
      <c r="I151" s="631"/>
    </row>
    <row r="152" spans="8:9" ht="19.5" customHeight="1">
      <c r="H152" s="626"/>
      <c r="I152" s="631"/>
    </row>
    <row r="153" spans="8:9" ht="19.5" customHeight="1">
      <c r="H153" s="626"/>
      <c r="I153" s="631"/>
    </row>
    <row r="154" spans="8:9" ht="19.5" customHeight="1">
      <c r="H154" s="626"/>
      <c r="I154" s="631"/>
    </row>
    <row r="155" spans="8:9" ht="19.5" customHeight="1">
      <c r="H155" s="626"/>
      <c r="I155" s="631"/>
    </row>
    <row r="156" spans="8:9" ht="19.5" customHeight="1">
      <c r="H156" s="626"/>
      <c r="I156" s="631"/>
    </row>
    <row r="157" spans="8:9" ht="19.5" customHeight="1">
      <c r="H157" s="626"/>
      <c r="I157" s="631"/>
    </row>
    <row r="158" spans="8:9" ht="19.5" customHeight="1">
      <c r="H158" s="626"/>
      <c r="I158" s="631"/>
    </row>
    <row r="159" spans="8:9" ht="19.5" customHeight="1">
      <c r="H159" s="626"/>
      <c r="I159" s="631"/>
    </row>
    <row r="160" spans="8:9" ht="19.5" customHeight="1">
      <c r="H160" s="626"/>
      <c r="I160" s="631"/>
    </row>
    <row r="161" spans="8:9" ht="19.5" customHeight="1">
      <c r="H161" s="626"/>
      <c r="I161" s="631"/>
    </row>
    <row r="162" spans="8:9" ht="19.5" customHeight="1">
      <c r="H162" s="626"/>
      <c r="I162" s="631"/>
    </row>
    <row r="163" spans="8:9" ht="19.5" customHeight="1">
      <c r="H163" s="626"/>
      <c r="I163" s="631"/>
    </row>
    <row r="164" spans="8:9" ht="19.5" customHeight="1">
      <c r="H164" s="626"/>
      <c r="I164" s="631"/>
    </row>
    <row r="165" spans="8:9" ht="19.5" customHeight="1">
      <c r="H165" s="626"/>
      <c r="I165" s="631"/>
    </row>
    <row r="166" spans="8:9" ht="19.5" customHeight="1">
      <c r="H166" s="626"/>
      <c r="I166" s="631"/>
    </row>
    <row r="167" spans="8:9" ht="19.5" customHeight="1">
      <c r="H167" s="626"/>
      <c r="I167" s="631"/>
    </row>
    <row r="168" spans="8:9" ht="19.5" customHeight="1">
      <c r="H168" s="626"/>
      <c r="I168" s="631"/>
    </row>
    <row r="169" spans="8:9" ht="19.5" customHeight="1">
      <c r="H169" s="626"/>
      <c r="I169" s="631"/>
    </row>
    <row r="170" spans="8:9" ht="19.5" customHeight="1">
      <c r="H170" s="626"/>
      <c r="I170" s="631"/>
    </row>
    <row r="171" spans="8:9" ht="19.5" customHeight="1">
      <c r="H171" s="626"/>
      <c r="I171" s="631"/>
    </row>
    <row r="172" spans="8:9" ht="19.5" customHeight="1">
      <c r="H172" s="626"/>
      <c r="I172" s="631"/>
    </row>
    <row r="173" spans="8:9" ht="19.5" customHeight="1">
      <c r="H173" s="626"/>
      <c r="I173" s="631"/>
    </row>
    <row r="174" spans="8:9" ht="19.5" customHeight="1">
      <c r="H174" s="626"/>
      <c r="I174" s="631"/>
    </row>
    <row r="175" spans="8:9" ht="19.5" customHeight="1">
      <c r="H175" s="626"/>
      <c r="I175" s="631"/>
    </row>
    <row r="176" spans="8:9" ht="19.5" customHeight="1">
      <c r="H176" s="626"/>
      <c r="I176" s="631"/>
    </row>
    <row r="177" spans="8:9" ht="19.5" customHeight="1">
      <c r="H177" s="626"/>
      <c r="I177" s="631"/>
    </row>
    <row r="178" spans="8:9" ht="19.5" customHeight="1">
      <c r="H178" s="626"/>
      <c r="I178" s="631"/>
    </row>
    <row r="179" spans="8:9" ht="19.5" customHeight="1">
      <c r="H179" s="626"/>
      <c r="I179" s="631"/>
    </row>
    <row r="180" spans="8:9" ht="19.5" customHeight="1">
      <c r="H180" s="626"/>
      <c r="I180" s="631"/>
    </row>
    <row r="181" spans="8:9" ht="19.5" customHeight="1">
      <c r="H181" s="626"/>
      <c r="I181" s="631"/>
    </row>
    <row r="182" spans="8:9" ht="19.5" customHeight="1">
      <c r="H182" s="626"/>
      <c r="I182" s="631"/>
    </row>
    <row r="183" spans="8:9" ht="19.5" customHeight="1">
      <c r="H183" s="626"/>
      <c r="I183" s="631"/>
    </row>
    <row r="184" spans="8:9" ht="19.5" customHeight="1">
      <c r="H184" s="626"/>
      <c r="I184" s="631"/>
    </row>
    <row r="185" spans="8:9" ht="19.5" customHeight="1">
      <c r="H185" s="626"/>
      <c r="I185" s="631"/>
    </row>
    <row r="186" spans="8:9" ht="19.5" customHeight="1">
      <c r="H186" s="626"/>
      <c r="I186" s="631"/>
    </row>
    <row r="187" spans="8:9" ht="19.5" customHeight="1">
      <c r="H187" s="626"/>
      <c r="I187" s="631"/>
    </row>
    <row r="188" spans="8:9" ht="19.5" customHeight="1">
      <c r="H188" s="626"/>
      <c r="I188" s="631"/>
    </row>
    <row r="189" spans="8:9" ht="19.5" customHeight="1">
      <c r="H189" s="626"/>
      <c r="I189" s="631"/>
    </row>
    <row r="190" spans="8:9" ht="19.5" customHeight="1">
      <c r="H190" s="626"/>
      <c r="I190" s="631"/>
    </row>
    <row r="191" spans="8:9" ht="19.5" customHeight="1">
      <c r="H191" s="626"/>
      <c r="I191" s="631"/>
    </row>
    <row r="192" spans="8:9" ht="19.5" customHeight="1">
      <c r="H192" s="626"/>
      <c r="I192" s="631"/>
    </row>
    <row r="193" spans="8:9" ht="19.5" customHeight="1">
      <c r="H193" s="626"/>
      <c r="I193" s="631"/>
    </row>
    <row r="194" spans="8:9" ht="19.5" customHeight="1">
      <c r="H194" s="626"/>
      <c r="I194" s="631"/>
    </row>
    <row r="195" spans="8:9" ht="19.5" customHeight="1">
      <c r="H195" s="626"/>
      <c r="I195" s="631"/>
    </row>
    <row r="196" spans="8:9" ht="19.5" customHeight="1">
      <c r="H196" s="626"/>
      <c r="I196" s="631"/>
    </row>
    <row r="197" ht="19.5" customHeight="1">
      <c r="H197" s="626"/>
    </row>
    <row r="198" spans="7:10" ht="19.5" customHeight="1">
      <c r="G198" s="632"/>
      <c r="H198" s="626"/>
      <c r="I198" s="631"/>
      <c r="J198" s="631"/>
    </row>
    <row r="199" spans="7:10" ht="19.5" customHeight="1">
      <c r="G199" s="632"/>
      <c r="H199" s="626"/>
      <c r="I199" s="631"/>
      <c r="J199" s="631"/>
    </row>
    <row r="200" spans="7:10" ht="19.5" customHeight="1">
      <c r="G200" s="632"/>
      <c r="H200" s="626"/>
      <c r="I200" s="631"/>
      <c r="J200" s="631"/>
    </row>
    <row r="201" spans="7:10" ht="19.5" customHeight="1">
      <c r="G201" s="632"/>
      <c r="H201" s="626"/>
      <c r="I201" s="631"/>
      <c r="J201" s="631"/>
    </row>
    <row r="202" spans="7:10" ht="19.5" customHeight="1">
      <c r="G202" s="632"/>
      <c r="H202" s="626"/>
      <c r="I202" s="631"/>
      <c r="J202" s="631"/>
    </row>
    <row r="203" spans="7:10" ht="19.5" customHeight="1">
      <c r="G203" s="632"/>
      <c r="H203" s="626"/>
      <c r="I203" s="631"/>
      <c r="J203" s="631"/>
    </row>
    <row r="204" spans="7:10" ht="19.5" customHeight="1">
      <c r="G204" s="632"/>
      <c r="H204" s="626"/>
      <c r="I204" s="631"/>
      <c r="J204" s="631"/>
    </row>
    <row r="205" spans="7:10" ht="19.5" customHeight="1">
      <c r="G205" s="632"/>
      <c r="H205" s="626"/>
      <c r="I205" s="631"/>
      <c r="J205" s="631"/>
    </row>
    <row r="206" spans="7:10" ht="19.5" customHeight="1">
      <c r="G206" s="632"/>
      <c r="H206" s="626"/>
      <c r="I206" s="631"/>
      <c r="J206" s="631"/>
    </row>
    <row r="207" spans="7:10" ht="19.5" customHeight="1">
      <c r="G207" s="632"/>
      <c r="H207" s="626"/>
      <c r="I207" s="631"/>
      <c r="J207" s="631"/>
    </row>
    <row r="208" spans="7:10" ht="19.5" customHeight="1">
      <c r="G208" s="632"/>
      <c r="H208" s="626"/>
      <c r="I208" s="631"/>
      <c r="J208" s="631"/>
    </row>
    <row r="209" spans="7:10" ht="19.5" customHeight="1">
      <c r="G209" s="632"/>
      <c r="H209" s="626"/>
      <c r="I209" s="631"/>
      <c r="J209" s="631"/>
    </row>
    <row r="210" spans="7:10" ht="19.5" customHeight="1">
      <c r="G210" s="632"/>
      <c r="H210" s="626"/>
      <c r="I210" s="631"/>
      <c r="J210" s="631"/>
    </row>
    <row r="211" spans="7:10" ht="19.5" customHeight="1">
      <c r="G211" s="632"/>
      <c r="H211" s="626"/>
      <c r="I211" s="631"/>
      <c r="J211" s="631"/>
    </row>
    <row r="212" spans="7:10" ht="19.5" customHeight="1">
      <c r="G212" s="632"/>
      <c r="H212" s="626"/>
      <c r="I212" s="631"/>
      <c r="J212" s="631"/>
    </row>
    <row r="213" spans="7:10" ht="19.5" customHeight="1">
      <c r="G213" s="632"/>
      <c r="H213" s="626"/>
      <c r="I213" s="631"/>
      <c r="J213" s="631"/>
    </row>
    <row r="214" spans="7:10" ht="19.5" customHeight="1">
      <c r="G214" s="632"/>
      <c r="H214" s="626"/>
      <c r="I214" s="631"/>
      <c r="J214" s="631"/>
    </row>
    <row r="215" spans="7:10" ht="19.5" customHeight="1">
      <c r="G215" s="632"/>
      <c r="H215" s="626"/>
      <c r="I215" s="631"/>
      <c r="J215" s="631"/>
    </row>
    <row r="216" spans="7:10" ht="19.5" customHeight="1">
      <c r="G216" s="632"/>
      <c r="H216" s="626"/>
      <c r="I216" s="631"/>
      <c r="J216" s="631"/>
    </row>
    <row r="217" spans="7:10" ht="19.5" customHeight="1">
      <c r="G217" s="632"/>
      <c r="H217" s="626"/>
      <c r="I217" s="631"/>
      <c r="J217" s="631"/>
    </row>
    <row r="218" spans="7:10" ht="19.5" customHeight="1">
      <c r="G218" s="632"/>
      <c r="H218" s="626"/>
      <c r="I218" s="631"/>
      <c r="J218" s="631"/>
    </row>
    <row r="219" spans="7:10" ht="19.5" customHeight="1">
      <c r="G219" s="632"/>
      <c r="H219" s="626"/>
      <c r="I219" s="631"/>
      <c r="J219" s="631"/>
    </row>
    <row r="220" spans="7:10" ht="19.5" customHeight="1">
      <c r="G220" s="632"/>
      <c r="H220" s="626"/>
      <c r="I220" s="631"/>
      <c r="J220" s="631"/>
    </row>
    <row r="221" spans="7:10" ht="19.5" customHeight="1">
      <c r="G221" s="632"/>
      <c r="H221" s="626"/>
      <c r="I221" s="631"/>
      <c r="J221" s="631"/>
    </row>
    <row r="222" spans="7:10" ht="19.5" customHeight="1">
      <c r="G222" s="632"/>
      <c r="H222" s="626"/>
      <c r="I222" s="631"/>
      <c r="J222" s="631"/>
    </row>
    <row r="223" spans="7:10" ht="19.5" customHeight="1">
      <c r="G223" s="632"/>
      <c r="H223" s="626"/>
      <c r="I223" s="631"/>
      <c r="J223" s="631"/>
    </row>
    <row r="224" spans="7:10" ht="19.5" customHeight="1">
      <c r="G224" s="632"/>
      <c r="H224" s="626"/>
      <c r="I224" s="631"/>
      <c r="J224" s="631"/>
    </row>
    <row r="225" spans="7:10" ht="19.5" customHeight="1">
      <c r="G225" s="632"/>
      <c r="H225" s="626"/>
      <c r="I225" s="631"/>
      <c r="J225" s="631"/>
    </row>
    <row r="226" spans="7:10" ht="19.5" customHeight="1">
      <c r="G226" s="632"/>
      <c r="H226" s="626"/>
      <c r="I226" s="631"/>
      <c r="J226" s="631"/>
    </row>
    <row r="227" spans="7:10" ht="19.5" customHeight="1">
      <c r="G227" s="632"/>
      <c r="H227" s="626"/>
      <c r="I227" s="631"/>
      <c r="J227" s="631"/>
    </row>
    <row r="228" spans="7:10" ht="19.5" customHeight="1">
      <c r="G228" s="632"/>
      <c r="H228" s="626"/>
      <c r="I228" s="631"/>
      <c r="J228" s="631"/>
    </row>
    <row r="229" spans="7:10" ht="19.5" customHeight="1">
      <c r="G229" s="632"/>
      <c r="H229" s="626"/>
      <c r="I229" s="631"/>
      <c r="J229" s="631"/>
    </row>
    <row r="230" spans="7:10" ht="19.5" customHeight="1">
      <c r="G230" s="632"/>
      <c r="H230" s="626"/>
      <c r="I230" s="631"/>
      <c r="J230" s="631"/>
    </row>
    <row r="231" spans="7:10" ht="19.5" customHeight="1">
      <c r="G231" s="632"/>
      <c r="H231" s="626"/>
      <c r="I231" s="631"/>
      <c r="J231" s="631"/>
    </row>
    <row r="232" spans="7:10" ht="19.5" customHeight="1">
      <c r="G232" s="632"/>
      <c r="H232" s="626"/>
      <c r="I232" s="631"/>
      <c r="J232" s="631"/>
    </row>
    <row r="233" spans="7:10" ht="19.5" customHeight="1">
      <c r="G233" s="632"/>
      <c r="H233" s="626"/>
      <c r="I233" s="631"/>
      <c r="J233" s="631"/>
    </row>
    <row r="234" spans="7:10" ht="19.5" customHeight="1">
      <c r="G234" s="632"/>
      <c r="H234" s="626"/>
      <c r="I234" s="631"/>
      <c r="J234" s="631"/>
    </row>
    <row r="235" spans="7:10" ht="19.5" customHeight="1">
      <c r="G235" s="632"/>
      <c r="H235" s="626"/>
      <c r="I235" s="631"/>
      <c r="J235" s="631"/>
    </row>
    <row r="236" spans="7:10" ht="19.5" customHeight="1">
      <c r="G236" s="632"/>
      <c r="H236" s="626"/>
      <c r="I236" s="631"/>
      <c r="J236" s="631"/>
    </row>
    <row r="237" spans="7:10" ht="19.5" customHeight="1">
      <c r="G237" s="632"/>
      <c r="H237" s="626"/>
      <c r="I237" s="631"/>
      <c r="J237" s="631"/>
    </row>
    <row r="238" spans="7:10" ht="19.5" customHeight="1">
      <c r="G238" s="632"/>
      <c r="H238" s="626"/>
      <c r="I238" s="631"/>
      <c r="J238" s="631"/>
    </row>
    <row r="239" spans="7:10" ht="19.5" customHeight="1">
      <c r="G239" s="632"/>
      <c r="H239" s="626"/>
      <c r="I239" s="631"/>
      <c r="J239" s="631"/>
    </row>
    <row r="240" spans="7:10" ht="19.5" customHeight="1">
      <c r="G240" s="632"/>
      <c r="H240" s="626"/>
      <c r="I240" s="631"/>
      <c r="J240" s="631"/>
    </row>
    <row r="241" spans="7:10" ht="19.5" customHeight="1">
      <c r="G241" s="632"/>
      <c r="H241" s="626"/>
      <c r="I241" s="631"/>
      <c r="J241" s="631"/>
    </row>
    <row r="242" spans="7:10" ht="19.5" customHeight="1">
      <c r="G242" s="632"/>
      <c r="H242" s="626"/>
      <c r="I242" s="631"/>
      <c r="J242" s="631"/>
    </row>
    <row r="243" spans="7:10" ht="19.5" customHeight="1">
      <c r="G243" s="632"/>
      <c r="H243" s="626"/>
      <c r="I243" s="631"/>
      <c r="J243" s="631"/>
    </row>
    <row r="244" spans="7:10" ht="19.5" customHeight="1">
      <c r="G244" s="632"/>
      <c r="H244" s="626"/>
      <c r="I244" s="631"/>
      <c r="J244" s="631"/>
    </row>
    <row r="245" spans="7:10" ht="19.5" customHeight="1">
      <c r="G245" s="632"/>
      <c r="H245" s="626"/>
      <c r="I245" s="631"/>
      <c r="J245" s="631"/>
    </row>
    <row r="246" spans="7:10" ht="19.5" customHeight="1">
      <c r="G246" s="632"/>
      <c r="H246" s="626"/>
      <c r="I246" s="631"/>
      <c r="J246" s="631"/>
    </row>
    <row r="247" spans="7:10" ht="19.5" customHeight="1">
      <c r="G247" s="632"/>
      <c r="H247" s="626"/>
      <c r="I247" s="631"/>
      <c r="J247" s="631"/>
    </row>
    <row r="248" spans="7:10" ht="19.5" customHeight="1">
      <c r="G248" s="632"/>
      <c r="H248" s="626"/>
      <c r="I248" s="631"/>
      <c r="J248" s="631"/>
    </row>
    <row r="249" spans="7:10" ht="19.5" customHeight="1">
      <c r="G249" s="632"/>
      <c r="H249" s="626"/>
      <c r="I249" s="631"/>
      <c r="J249" s="631"/>
    </row>
  </sheetData>
  <sheetProtection/>
  <mergeCells count="9">
    <mergeCell ref="A2:J2"/>
    <mergeCell ref="B3:D3"/>
    <mergeCell ref="H3:J3"/>
    <mergeCell ref="C4:D4"/>
    <mergeCell ref="E4:G4"/>
    <mergeCell ref="H4:I4"/>
    <mergeCell ref="A4:A5"/>
    <mergeCell ref="B4:B5"/>
    <mergeCell ref="J4:J5"/>
  </mergeCells>
  <printOptions/>
  <pageMargins left="0.7479166666666667" right="0.7479166666666667" top="0.9840277777777777" bottom="0.9840277777777777" header="0.5118055555555555" footer="0.5118055555555555"/>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U110"/>
  <sheetViews>
    <sheetView workbookViewId="0" topLeftCell="A1">
      <pane ySplit="6" topLeftCell="A7" activePane="bottomLeft" state="frozen"/>
      <selection pane="bottomLeft" activeCell="O38" sqref="O38"/>
    </sheetView>
  </sheetViews>
  <sheetFormatPr defaultColWidth="12" defaultRowHeight="19.5" customHeight="1"/>
  <cols>
    <col min="1" max="1" width="22.5" style="438" customWidth="1"/>
    <col min="2" max="2" width="14.33203125" style="439" customWidth="1"/>
    <col min="3" max="3" width="14.16015625" style="440" customWidth="1"/>
    <col min="4" max="6" width="14.33203125" style="439" customWidth="1"/>
    <col min="7" max="7" width="17.16015625" style="440" customWidth="1"/>
    <col min="8" max="8" width="17.16015625" style="441" customWidth="1"/>
    <col min="9" max="9" width="15" style="441" customWidth="1"/>
    <col min="10" max="10" width="19.83203125" style="442" customWidth="1"/>
    <col min="11" max="11" width="16.33203125" style="443" customWidth="1"/>
    <col min="12" max="12" width="13.33203125" style="443" customWidth="1"/>
    <col min="13" max="13" width="16.33203125" style="444" customWidth="1"/>
    <col min="14" max="14" width="16.33203125" style="441" customWidth="1"/>
    <col min="15" max="15" width="15.33203125" style="445" customWidth="1"/>
    <col min="16" max="16" width="15.33203125" style="443" customWidth="1"/>
    <col min="17" max="17" width="14.66015625" style="446" customWidth="1"/>
    <col min="18" max="18" width="16.66015625" style="447" customWidth="1"/>
    <col min="19" max="19" width="43.83203125" style="435" customWidth="1"/>
    <col min="20" max="20" width="13" style="435" bestFit="1" customWidth="1"/>
    <col min="21" max="250" width="12" style="435" customWidth="1"/>
    <col min="251" max="251" width="9.33203125" style="0" customWidth="1"/>
    <col min="252" max="16384" width="12" style="435" customWidth="1"/>
  </cols>
  <sheetData>
    <row r="1" spans="1:18" s="433" customFormat="1" ht="21" customHeight="1">
      <c r="A1" s="448" t="s">
        <v>67</v>
      </c>
      <c r="B1" s="449"/>
      <c r="C1" s="450"/>
      <c r="D1" s="449"/>
      <c r="E1" s="449"/>
      <c r="F1" s="449"/>
      <c r="G1" s="450"/>
      <c r="H1" s="451"/>
      <c r="I1" s="451"/>
      <c r="J1" s="527"/>
      <c r="K1" s="528"/>
      <c r="L1" s="528"/>
      <c r="M1" s="529"/>
      <c r="N1" s="451"/>
      <c r="O1" s="530"/>
      <c r="P1" s="528"/>
      <c r="Q1" s="586"/>
      <c r="R1" s="587"/>
    </row>
    <row r="2" spans="1:18" s="433" customFormat="1" ht="30" customHeight="1">
      <c r="A2" s="452" t="s">
        <v>68</v>
      </c>
      <c r="B2" s="453"/>
      <c r="C2" s="454"/>
      <c r="D2" s="453"/>
      <c r="E2" s="453"/>
      <c r="F2" s="453"/>
      <c r="G2" s="454"/>
      <c r="H2" s="452"/>
      <c r="I2" s="452"/>
      <c r="J2" s="452"/>
      <c r="K2" s="452"/>
      <c r="L2" s="452"/>
      <c r="M2" s="452"/>
      <c r="N2" s="452"/>
      <c r="O2" s="452"/>
      <c r="P2" s="452"/>
      <c r="Q2" s="452"/>
      <c r="R2" s="452"/>
    </row>
    <row r="3" spans="1:18" s="434" customFormat="1" ht="20.25" customHeight="1">
      <c r="A3" s="455" t="s">
        <v>69</v>
      </c>
      <c r="B3" s="456"/>
      <c r="C3" s="457"/>
      <c r="D3" s="456"/>
      <c r="E3" s="456"/>
      <c r="F3" s="456"/>
      <c r="G3" s="457"/>
      <c r="H3" s="458"/>
      <c r="I3" s="458"/>
      <c r="J3" s="531"/>
      <c r="K3" s="532"/>
      <c r="L3" s="533"/>
      <c r="M3" s="534"/>
      <c r="N3" s="535"/>
      <c r="O3" s="536" t="s">
        <v>70</v>
      </c>
      <c r="P3" s="537"/>
      <c r="Q3" s="536"/>
      <c r="R3" s="536"/>
    </row>
    <row r="4" spans="1:18" s="434" customFormat="1" ht="20.25" customHeight="1">
      <c r="A4" s="459" t="s">
        <v>71</v>
      </c>
      <c r="B4" s="459" t="s">
        <v>72</v>
      </c>
      <c r="C4" s="460" t="s">
        <v>73</v>
      </c>
      <c r="D4" s="459" t="s">
        <v>74</v>
      </c>
      <c r="E4" s="459"/>
      <c r="F4" s="459"/>
      <c r="G4" s="461" t="s">
        <v>75</v>
      </c>
      <c r="H4" s="462" t="s">
        <v>76</v>
      </c>
      <c r="I4" s="462" t="s">
        <v>77</v>
      </c>
      <c r="J4" s="459" t="s">
        <v>71</v>
      </c>
      <c r="K4" s="538" t="s">
        <v>78</v>
      </c>
      <c r="L4" s="539" t="s">
        <v>79</v>
      </c>
      <c r="M4" s="540"/>
      <c r="N4" s="541"/>
      <c r="O4" s="542" t="s">
        <v>80</v>
      </c>
      <c r="P4" s="542"/>
      <c r="Q4" s="542"/>
      <c r="R4" s="588"/>
    </row>
    <row r="5" spans="1:251" s="435" customFormat="1" ht="18.75" customHeight="1">
      <c r="A5" s="459"/>
      <c r="B5" s="459"/>
      <c r="C5" s="460"/>
      <c r="D5" s="463" t="s">
        <v>10</v>
      </c>
      <c r="E5" s="464" t="s">
        <v>12</v>
      </c>
      <c r="F5" s="465" t="s">
        <v>13</v>
      </c>
      <c r="G5" s="466"/>
      <c r="H5" s="467"/>
      <c r="I5" s="467"/>
      <c r="J5" s="459"/>
      <c r="K5" s="538"/>
      <c r="L5" s="463" t="s">
        <v>10</v>
      </c>
      <c r="M5" s="464" t="s">
        <v>12</v>
      </c>
      <c r="N5" s="465" t="s">
        <v>13</v>
      </c>
      <c r="O5" s="543" t="s">
        <v>10</v>
      </c>
      <c r="P5" s="544" t="s">
        <v>81</v>
      </c>
      <c r="Q5" s="462" t="s">
        <v>82</v>
      </c>
      <c r="R5" s="589" t="s">
        <v>83</v>
      </c>
      <c r="IQ5"/>
    </row>
    <row r="6" spans="1:251" s="435" customFormat="1" ht="27" customHeight="1">
      <c r="A6" s="459"/>
      <c r="B6" s="459"/>
      <c r="C6" s="460"/>
      <c r="D6" s="468"/>
      <c r="E6" s="469"/>
      <c r="F6" s="470"/>
      <c r="G6" s="466"/>
      <c r="H6" s="462"/>
      <c r="I6" s="462"/>
      <c r="J6" s="459"/>
      <c r="K6" s="538"/>
      <c r="L6" s="468"/>
      <c r="M6" s="469"/>
      <c r="N6" s="470"/>
      <c r="O6" s="543"/>
      <c r="P6" s="544"/>
      <c r="Q6" s="462"/>
      <c r="R6" s="589"/>
      <c r="IQ6"/>
    </row>
    <row r="7" spans="1:251" s="435" customFormat="1" ht="34.5" customHeight="1">
      <c r="A7" s="471" t="s">
        <v>19</v>
      </c>
      <c r="B7" s="472">
        <v>8330</v>
      </c>
      <c r="C7" s="473">
        <v>8256</v>
      </c>
      <c r="D7" s="474">
        <v>5345</v>
      </c>
      <c r="E7" s="475">
        <v>-22.614738670913567</v>
      </c>
      <c r="F7" s="475">
        <f>D7/C7*100</f>
        <v>64.74079457364341</v>
      </c>
      <c r="G7" s="476">
        <v>6144</v>
      </c>
      <c r="H7" s="477">
        <f aca="true" t="shared" si="0" ref="H7:H19">(G7-B7)/B7*100</f>
        <v>-26.24249699879952</v>
      </c>
      <c r="I7" s="477">
        <f aca="true" t="shared" si="1" ref="I7:I19">G7/C7*100</f>
        <v>74.4186046511628</v>
      </c>
      <c r="J7" s="545" t="s">
        <v>84</v>
      </c>
      <c r="K7" s="546">
        <v>16188</v>
      </c>
      <c r="L7" s="546">
        <v>13581</v>
      </c>
      <c r="M7" s="547">
        <v>-20.03179650238474</v>
      </c>
      <c r="N7" s="548">
        <v>83.8954781319496</v>
      </c>
      <c r="O7" s="549">
        <v>15379</v>
      </c>
      <c r="P7" s="546">
        <v>19478</v>
      </c>
      <c r="Q7" s="590">
        <f aca="true" t="shared" si="2" ref="Q7:Q25">(O7-P7)/P7*100</f>
        <v>-21.04425505698737</v>
      </c>
      <c r="R7" s="591">
        <f aca="true" t="shared" si="3" ref="R7:R20">O7/K7*100</f>
        <v>95.00247096614777</v>
      </c>
      <c r="IQ7"/>
    </row>
    <row r="8" spans="1:251" s="435" customFormat="1" ht="30" customHeight="1">
      <c r="A8" s="471" t="s">
        <v>20</v>
      </c>
      <c r="B8" s="476">
        <v>1377</v>
      </c>
      <c r="C8" s="476">
        <v>1650</v>
      </c>
      <c r="D8" s="474">
        <v>2069</v>
      </c>
      <c r="E8" s="475">
        <v>60.3875968992248</v>
      </c>
      <c r="F8" s="475">
        <f aca="true" t="shared" si="4" ref="F8:F39">D8/C8*100</f>
        <v>125.39393939393939</v>
      </c>
      <c r="G8" s="478">
        <v>2067</v>
      </c>
      <c r="H8" s="477">
        <f t="shared" si="0"/>
        <v>50.108932461873636</v>
      </c>
      <c r="I8" s="477">
        <f t="shared" si="1"/>
        <v>125.27272727272727</v>
      </c>
      <c r="J8" s="545" t="s">
        <v>85</v>
      </c>
      <c r="K8" s="546">
        <v>286</v>
      </c>
      <c r="L8" s="546">
        <v>138</v>
      </c>
      <c r="M8" s="547">
        <v>-34.59715639810427</v>
      </c>
      <c r="N8" s="548">
        <v>48.25174825174825</v>
      </c>
      <c r="O8" s="549">
        <v>287</v>
      </c>
      <c r="P8" s="546">
        <v>307</v>
      </c>
      <c r="Q8" s="590">
        <f t="shared" si="2"/>
        <v>-6.514657980456026</v>
      </c>
      <c r="R8" s="591">
        <f t="shared" si="3"/>
        <v>100.34965034965036</v>
      </c>
      <c r="IQ8"/>
    </row>
    <row r="9" spans="1:251" s="435" customFormat="1" ht="30" customHeight="1">
      <c r="A9" s="479" t="s">
        <v>21</v>
      </c>
      <c r="B9" s="476">
        <v>457</v>
      </c>
      <c r="C9" s="476">
        <v>437</v>
      </c>
      <c r="D9" s="474">
        <v>273</v>
      </c>
      <c r="E9" s="475">
        <v>-27.96833773087071</v>
      </c>
      <c r="F9" s="475">
        <f t="shared" si="4"/>
        <v>62.47139588100686</v>
      </c>
      <c r="G9" s="478">
        <v>340</v>
      </c>
      <c r="H9" s="477">
        <f t="shared" si="0"/>
        <v>-25.601750547045953</v>
      </c>
      <c r="I9" s="477">
        <f t="shared" si="1"/>
        <v>77.80320366132723</v>
      </c>
      <c r="J9" s="545" t="s">
        <v>86</v>
      </c>
      <c r="K9" s="546">
        <v>6362</v>
      </c>
      <c r="L9" s="546">
        <v>5407</v>
      </c>
      <c r="M9" s="547">
        <v>-17.814257485940114</v>
      </c>
      <c r="N9" s="548">
        <v>84.98899717070104</v>
      </c>
      <c r="O9" s="549">
        <v>6356</v>
      </c>
      <c r="P9" s="546">
        <v>8124</v>
      </c>
      <c r="Q9" s="590">
        <f t="shared" si="2"/>
        <v>-21.762678483505663</v>
      </c>
      <c r="R9" s="591">
        <f t="shared" si="3"/>
        <v>99.90569003458032</v>
      </c>
      <c r="IQ9"/>
    </row>
    <row r="10" spans="1:18" ht="30" customHeight="1">
      <c r="A10" s="479" t="s">
        <v>22</v>
      </c>
      <c r="B10" s="476">
        <v>862</v>
      </c>
      <c r="C10" s="476">
        <v>836</v>
      </c>
      <c r="D10" s="474">
        <v>862</v>
      </c>
      <c r="E10" s="475">
        <v>35.53459119496855</v>
      </c>
      <c r="F10" s="475">
        <f t="shared" si="4"/>
        <v>103.11004784688996</v>
      </c>
      <c r="G10" s="478">
        <v>1510</v>
      </c>
      <c r="H10" s="477">
        <f t="shared" si="0"/>
        <v>75.1740139211137</v>
      </c>
      <c r="I10" s="477">
        <f t="shared" si="1"/>
        <v>180.622009569378</v>
      </c>
      <c r="J10" s="545" t="s">
        <v>87</v>
      </c>
      <c r="K10" s="546">
        <v>46364</v>
      </c>
      <c r="L10" s="546">
        <v>36133</v>
      </c>
      <c r="M10" s="547">
        <v>-7.053376205787782</v>
      </c>
      <c r="N10" s="548">
        <v>77.93331032697782</v>
      </c>
      <c r="O10" s="549">
        <f>33025-1-65+316+1236+2853+3297+150+1695+789+816+53+22+792+207+0.04+96+5+133+1+207+150+438-3-501+4068+38-1000-100-200+662+100</f>
        <v>49279.04</v>
      </c>
      <c r="P10" s="546">
        <v>48129</v>
      </c>
      <c r="Q10" s="590">
        <f t="shared" si="2"/>
        <v>2.3894948991252694</v>
      </c>
      <c r="R10" s="591">
        <f t="shared" si="3"/>
        <v>106.28729186437754</v>
      </c>
    </row>
    <row r="11" spans="1:18" s="435" customFormat="1" ht="30" customHeight="1">
      <c r="A11" s="480" t="s">
        <v>23</v>
      </c>
      <c r="B11" s="476">
        <v>1280</v>
      </c>
      <c r="C11" s="476">
        <v>1352</v>
      </c>
      <c r="D11" s="474">
        <v>811</v>
      </c>
      <c r="E11" s="475">
        <v>-26.272727272727277</v>
      </c>
      <c r="F11" s="475">
        <f t="shared" si="4"/>
        <v>59.98520710059172</v>
      </c>
      <c r="G11" s="478">
        <v>1030</v>
      </c>
      <c r="H11" s="477">
        <f t="shared" si="0"/>
        <v>-19.53125</v>
      </c>
      <c r="I11" s="477">
        <f t="shared" si="1"/>
        <v>76.18343195266272</v>
      </c>
      <c r="J11" s="545" t="s">
        <v>88</v>
      </c>
      <c r="K11" s="549">
        <v>111</v>
      </c>
      <c r="L11" s="546">
        <v>41</v>
      </c>
      <c r="M11" s="547">
        <v>-36.92307692307693</v>
      </c>
      <c r="N11" s="548">
        <v>36.93693693693694</v>
      </c>
      <c r="O11" s="549">
        <v>663</v>
      </c>
      <c r="P11" s="549">
        <v>71</v>
      </c>
      <c r="Q11" s="590">
        <f t="shared" si="2"/>
        <v>833.8028169014084</v>
      </c>
      <c r="R11" s="591">
        <f t="shared" si="3"/>
        <v>597.2972972972973</v>
      </c>
    </row>
    <row r="12" spans="1:251" s="435" customFormat="1" ht="30" customHeight="1">
      <c r="A12" s="481" t="s">
        <v>24</v>
      </c>
      <c r="B12" s="476">
        <v>637</v>
      </c>
      <c r="C12" s="476">
        <v>660</v>
      </c>
      <c r="D12" s="474">
        <v>459</v>
      </c>
      <c r="E12" s="475">
        <v>39.9390243902439</v>
      </c>
      <c r="F12" s="475">
        <f t="shared" si="4"/>
        <v>69.54545454545455</v>
      </c>
      <c r="G12" s="478">
        <v>624</v>
      </c>
      <c r="H12" s="477">
        <f t="shared" si="0"/>
        <v>-2.0408163265306123</v>
      </c>
      <c r="I12" s="477">
        <f t="shared" si="1"/>
        <v>94.54545454545455</v>
      </c>
      <c r="J12" s="545" t="s">
        <v>89</v>
      </c>
      <c r="K12" s="546">
        <v>1384</v>
      </c>
      <c r="L12" s="546">
        <v>886</v>
      </c>
      <c r="M12" s="547">
        <v>-29.738302934179224</v>
      </c>
      <c r="N12" s="548">
        <v>64.01734104046243</v>
      </c>
      <c r="O12" s="549">
        <v>1327</v>
      </c>
      <c r="P12" s="546">
        <v>1447</v>
      </c>
      <c r="Q12" s="590">
        <f t="shared" si="2"/>
        <v>-8.2930200414651</v>
      </c>
      <c r="R12" s="591">
        <f t="shared" si="3"/>
        <v>95.88150289017341</v>
      </c>
      <c r="IQ12"/>
    </row>
    <row r="13" spans="1:251" s="435" customFormat="1" ht="30" customHeight="1">
      <c r="A13" s="482" t="s">
        <v>25</v>
      </c>
      <c r="B13" s="476">
        <v>400</v>
      </c>
      <c r="C13" s="472">
        <v>405</v>
      </c>
      <c r="D13" s="474">
        <v>297</v>
      </c>
      <c r="E13" s="475">
        <v>-11.077844311377245</v>
      </c>
      <c r="F13" s="475">
        <f t="shared" si="4"/>
        <v>73.33333333333333</v>
      </c>
      <c r="G13" s="483">
        <v>485</v>
      </c>
      <c r="H13" s="477">
        <f t="shared" si="0"/>
        <v>21.25</v>
      </c>
      <c r="I13" s="477">
        <f t="shared" si="1"/>
        <v>119.75308641975309</v>
      </c>
      <c r="J13" s="545" t="s">
        <v>90</v>
      </c>
      <c r="K13" s="546">
        <v>45878</v>
      </c>
      <c r="L13" s="546">
        <v>40871</v>
      </c>
      <c r="M13" s="547">
        <v>2.559534265137638</v>
      </c>
      <c r="N13" s="548">
        <v>89.08627228737085</v>
      </c>
      <c r="O13" s="546">
        <v>48873</v>
      </c>
      <c r="P13" s="546">
        <v>41678</v>
      </c>
      <c r="Q13" s="590">
        <f t="shared" si="2"/>
        <v>17.26330438120831</v>
      </c>
      <c r="R13" s="591">
        <f t="shared" si="3"/>
        <v>106.5281834430446</v>
      </c>
      <c r="IQ13"/>
    </row>
    <row r="14" spans="1:251" s="435" customFormat="1" ht="30" customHeight="1">
      <c r="A14" s="484" t="s">
        <v>26</v>
      </c>
      <c r="B14" s="476">
        <v>412</v>
      </c>
      <c r="C14" s="476">
        <v>438</v>
      </c>
      <c r="D14" s="474">
        <v>251</v>
      </c>
      <c r="E14" s="475">
        <v>9.130434782608695</v>
      </c>
      <c r="F14" s="475">
        <f t="shared" si="4"/>
        <v>57.30593607305936</v>
      </c>
      <c r="G14" s="478">
        <v>354</v>
      </c>
      <c r="H14" s="477">
        <f t="shared" si="0"/>
        <v>-14.077669902912621</v>
      </c>
      <c r="I14" s="477">
        <f t="shared" si="1"/>
        <v>80.82191780821918</v>
      </c>
      <c r="J14" s="545" t="s">
        <v>91</v>
      </c>
      <c r="K14" s="546">
        <v>16570</v>
      </c>
      <c r="L14" s="546">
        <v>15576</v>
      </c>
      <c r="M14" s="547">
        <v>-15.878159429682437</v>
      </c>
      <c r="N14" s="548">
        <v>94.0012070006035</v>
      </c>
      <c r="O14" s="546">
        <v>20726</v>
      </c>
      <c r="P14" s="546">
        <v>21474</v>
      </c>
      <c r="Q14" s="590">
        <f t="shared" si="2"/>
        <v>-3.4832821085964425</v>
      </c>
      <c r="R14" s="591">
        <f t="shared" si="3"/>
        <v>125.08147254073627</v>
      </c>
      <c r="IQ14"/>
    </row>
    <row r="15" spans="1:251" s="435" customFormat="1" ht="30" customHeight="1">
      <c r="A15" s="481" t="s">
        <v>27</v>
      </c>
      <c r="B15" s="476">
        <v>1236</v>
      </c>
      <c r="C15" s="476">
        <v>1248</v>
      </c>
      <c r="D15" s="474">
        <v>979</v>
      </c>
      <c r="E15" s="475">
        <v>-23.275862068965516</v>
      </c>
      <c r="F15" s="475">
        <f t="shared" si="4"/>
        <v>78.44551282051282</v>
      </c>
      <c r="G15" s="478">
        <v>1382</v>
      </c>
      <c r="H15" s="477">
        <f t="shared" si="0"/>
        <v>11.812297734627832</v>
      </c>
      <c r="I15" s="477">
        <f t="shared" si="1"/>
        <v>110.73717948717949</v>
      </c>
      <c r="J15" s="545" t="s">
        <v>92</v>
      </c>
      <c r="K15" s="546">
        <v>2700</v>
      </c>
      <c r="L15" s="546">
        <v>3311</v>
      </c>
      <c r="M15" s="547">
        <v>348.6449864498645</v>
      </c>
      <c r="N15" s="548">
        <v>122.62962962962962</v>
      </c>
      <c r="O15" s="546">
        <v>4021</v>
      </c>
      <c r="P15" s="546">
        <v>1140</v>
      </c>
      <c r="Q15" s="590">
        <f t="shared" si="2"/>
        <v>252.71929824561403</v>
      </c>
      <c r="R15" s="591">
        <f t="shared" si="3"/>
        <v>148.92592592592592</v>
      </c>
      <c r="IQ15"/>
    </row>
    <row r="16" spans="1:251" s="435" customFormat="1" ht="30" customHeight="1">
      <c r="A16" s="482" t="s">
        <v>28</v>
      </c>
      <c r="B16" s="476">
        <v>739</v>
      </c>
      <c r="C16" s="476">
        <v>740</v>
      </c>
      <c r="D16" s="474">
        <v>693</v>
      </c>
      <c r="E16" s="475">
        <v>12.866449511400651</v>
      </c>
      <c r="F16" s="475">
        <f t="shared" si="4"/>
        <v>93.64864864864865</v>
      </c>
      <c r="G16" s="478">
        <v>810</v>
      </c>
      <c r="H16" s="477">
        <f t="shared" si="0"/>
        <v>9.607577807848443</v>
      </c>
      <c r="I16" s="477">
        <f t="shared" si="1"/>
        <v>109.45945945945945</v>
      </c>
      <c r="J16" s="545" t="s">
        <v>93</v>
      </c>
      <c r="K16" s="546">
        <v>1731</v>
      </c>
      <c r="L16" s="546">
        <v>10661</v>
      </c>
      <c r="M16" s="547">
        <v>-62.72247281373474</v>
      </c>
      <c r="N16" s="548">
        <v>615.8867706528018</v>
      </c>
      <c r="O16" s="546">
        <v>16188</v>
      </c>
      <c r="P16" s="546">
        <v>16663</v>
      </c>
      <c r="Q16" s="590">
        <f t="shared" si="2"/>
        <v>-2.8506271379703536</v>
      </c>
      <c r="R16" s="591">
        <f t="shared" si="3"/>
        <v>935.1819757365683</v>
      </c>
      <c r="IQ16"/>
    </row>
    <row r="17" spans="1:251" s="435" customFormat="1" ht="30" customHeight="1">
      <c r="A17" s="471" t="s">
        <v>29</v>
      </c>
      <c r="B17" s="476">
        <v>6</v>
      </c>
      <c r="C17" s="476">
        <v>6</v>
      </c>
      <c r="D17" s="474">
        <v>269</v>
      </c>
      <c r="E17" s="475">
        <v>4383.333333333334</v>
      </c>
      <c r="F17" s="475">
        <f t="shared" si="4"/>
        <v>4483.333333333334</v>
      </c>
      <c r="G17" s="478">
        <v>799</v>
      </c>
      <c r="H17" s="477">
        <f t="shared" si="0"/>
        <v>13216.666666666666</v>
      </c>
      <c r="I17" s="477">
        <f t="shared" si="1"/>
        <v>13316.666666666666</v>
      </c>
      <c r="J17" s="545" t="s">
        <v>94</v>
      </c>
      <c r="K17" s="546">
        <v>55223</v>
      </c>
      <c r="L17" s="546">
        <v>47800</v>
      </c>
      <c r="M17" s="547">
        <v>-13.248638838475499</v>
      </c>
      <c r="N17" s="548">
        <v>86.55813700813067</v>
      </c>
      <c r="O17" s="550">
        <v>55427</v>
      </c>
      <c r="P17" s="546">
        <v>65829</v>
      </c>
      <c r="Q17" s="590">
        <f t="shared" si="2"/>
        <v>-15.801546430904311</v>
      </c>
      <c r="R17" s="591">
        <f t="shared" si="3"/>
        <v>100.36941129601797</v>
      </c>
      <c r="IQ17"/>
    </row>
    <row r="18" spans="1:18" s="435" customFormat="1" ht="30" customHeight="1">
      <c r="A18" s="471" t="s">
        <v>30</v>
      </c>
      <c r="B18" s="485">
        <v>2932</v>
      </c>
      <c r="C18" s="486">
        <v>2910</v>
      </c>
      <c r="D18" s="474">
        <v>1745</v>
      </c>
      <c r="E18" s="475">
        <v>-16.706443914081145</v>
      </c>
      <c r="F18" s="475">
        <f t="shared" si="4"/>
        <v>59.965635738831615</v>
      </c>
      <c r="G18" s="478">
        <v>1972</v>
      </c>
      <c r="H18" s="477">
        <f t="shared" si="0"/>
        <v>-32.74215552523875</v>
      </c>
      <c r="I18" s="477">
        <f t="shared" si="1"/>
        <v>67.76632302405498</v>
      </c>
      <c r="J18" s="545" t="s">
        <v>95</v>
      </c>
      <c r="K18" s="546">
        <v>1013</v>
      </c>
      <c r="L18" s="546">
        <v>805</v>
      </c>
      <c r="M18" s="547">
        <v>-89.06992532247115</v>
      </c>
      <c r="N18" s="548">
        <v>79.46692991115498</v>
      </c>
      <c r="O18" s="550">
        <v>3275</v>
      </c>
      <c r="P18" s="546">
        <v>9242</v>
      </c>
      <c r="Q18" s="590">
        <f t="shared" si="2"/>
        <v>-64.56394719757628</v>
      </c>
      <c r="R18" s="591">
        <f t="shared" si="3"/>
        <v>323.2971372161896</v>
      </c>
    </row>
    <row r="19" spans="1:251" s="435" customFormat="1" ht="30" customHeight="1">
      <c r="A19" s="487" t="s">
        <v>96</v>
      </c>
      <c r="B19" s="485">
        <v>153</v>
      </c>
      <c r="C19" s="488">
        <v>153</v>
      </c>
      <c r="D19" s="474">
        <v>82</v>
      </c>
      <c r="E19" s="475">
        <v>-46.05263157894737</v>
      </c>
      <c r="F19" s="475">
        <f t="shared" si="4"/>
        <v>53.59477124183007</v>
      </c>
      <c r="G19" s="478">
        <v>83.3</v>
      </c>
      <c r="H19" s="477">
        <f t="shared" si="0"/>
        <v>-45.55555555555556</v>
      </c>
      <c r="I19" s="477">
        <f t="shared" si="1"/>
        <v>54.44444444444444</v>
      </c>
      <c r="J19" s="545" t="s">
        <v>97</v>
      </c>
      <c r="K19" s="546">
        <v>1183</v>
      </c>
      <c r="L19" s="546">
        <v>624</v>
      </c>
      <c r="M19" s="547">
        <v>-7.828655834564254</v>
      </c>
      <c r="N19" s="548">
        <v>52.74725274725275</v>
      </c>
      <c r="O19" s="551">
        <v>825</v>
      </c>
      <c r="P19" s="546">
        <v>1438</v>
      </c>
      <c r="Q19" s="590">
        <f t="shared" si="2"/>
        <v>-42.62865090403338</v>
      </c>
      <c r="R19" s="591">
        <f t="shared" si="3"/>
        <v>69.73795435333898</v>
      </c>
      <c r="IQ19"/>
    </row>
    <row r="20" spans="1:251" s="435" customFormat="1" ht="30" customHeight="1">
      <c r="A20" s="489" t="s">
        <v>98</v>
      </c>
      <c r="B20" s="485">
        <v>-5</v>
      </c>
      <c r="C20" s="490"/>
      <c r="D20" s="474"/>
      <c r="E20" s="475">
        <v>-100</v>
      </c>
      <c r="F20" s="475"/>
      <c r="G20" s="490"/>
      <c r="H20" s="477"/>
      <c r="I20" s="477"/>
      <c r="J20" s="552" t="s">
        <v>99</v>
      </c>
      <c r="K20" s="546">
        <v>101</v>
      </c>
      <c r="L20" s="546">
        <v>1100</v>
      </c>
      <c r="M20" s="547">
        <v>30.641330166270787</v>
      </c>
      <c r="N20" s="548">
        <v>1089.1089108910892</v>
      </c>
      <c r="O20" s="549">
        <v>939</v>
      </c>
      <c r="P20" s="546">
        <v>862</v>
      </c>
      <c r="Q20" s="590">
        <f t="shared" si="2"/>
        <v>8.932714617169374</v>
      </c>
      <c r="R20" s="591">
        <f t="shared" si="3"/>
        <v>929.7029702970298</v>
      </c>
      <c r="IQ20"/>
    </row>
    <row r="21" spans="1:251" s="435" customFormat="1" ht="30" customHeight="1">
      <c r="A21" s="489" t="s">
        <v>100</v>
      </c>
      <c r="B21" s="476">
        <v>8954</v>
      </c>
      <c r="C21" s="491">
        <v>43600</v>
      </c>
      <c r="D21" s="476">
        <v>7907</v>
      </c>
      <c r="E21" s="476">
        <v>-5.248651887357699</v>
      </c>
      <c r="F21" s="475">
        <f t="shared" si="4"/>
        <v>18.13532110091743</v>
      </c>
      <c r="G21" s="478">
        <v>8010</v>
      </c>
      <c r="H21" s="477">
        <f aca="true" t="shared" si="5" ref="H21:H31">(G21-B21)/B21*100</f>
        <v>-10.542774179137815</v>
      </c>
      <c r="I21" s="477">
        <f aca="true" t="shared" si="6" ref="I21:I31">G21/C21*100</f>
        <v>18.371559633027523</v>
      </c>
      <c r="J21" s="552" t="s">
        <v>101</v>
      </c>
      <c r="K21" s="546">
        <v>20</v>
      </c>
      <c r="L21" s="546">
        <v>125</v>
      </c>
      <c r="M21" s="547">
        <v>-85.54913294797689</v>
      </c>
      <c r="N21" s="548">
        <v>625</v>
      </c>
      <c r="O21" s="549">
        <v>1732</v>
      </c>
      <c r="P21" s="546">
        <v>1479</v>
      </c>
      <c r="Q21" s="590">
        <f t="shared" si="2"/>
        <v>17.106152805949968</v>
      </c>
      <c r="R21" s="591"/>
      <c r="IQ21"/>
    </row>
    <row r="22" spans="1:251" s="435" customFormat="1" ht="30" customHeight="1">
      <c r="A22" s="481" t="s">
        <v>102</v>
      </c>
      <c r="B22" s="476">
        <v>1736</v>
      </c>
      <c r="C22" s="492">
        <v>1960</v>
      </c>
      <c r="D22" s="476">
        <v>1764</v>
      </c>
      <c r="E22" s="476">
        <v>23.01255230125523</v>
      </c>
      <c r="F22" s="475">
        <f t="shared" si="4"/>
        <v>90</v>
      </c>
      <c r="G22" s="478">
        <v>1814</v>
      </c>
      <c r="H22" s="477">
        <f t="shared" si="5"/>
        <v>4.493087557603687</v>
      </c>
      <c r="I22" s="477">
        <f t="shared" si="6"/>
        <v>92.55102040816327</v>
      </c>
      <c r="J22" s="552" t="s">
        <v>103</v>
      </c>
      <c r="K22" s="546">
        <v>2205</v>
      </c>
      <c r="L22" s="546">
        <v>3851</v>
      </c>
      <c r="M22" s="547">
        <v>50.312256049960965</v>
      </c>
      <c r="N22" s="548">
        <v>174.6485260770975</v>
      </c>
      <c r="O22" s="549">
        <v>4027</v>
      </c>
      <c r="P22" s="546">
        <v>2841</v>
      </c>
      <c r="Q22" s="590">
        <f t="shared" si="2"/>
        <v>41.74586413234776</v>
      </c>
      <c r="R22" s="591">
        <f aca="true" t="shared" si="7" ref="R22:R29">O22/K22*100</f>
        <v>182.63038548752834</v>
      </c>
      <c r="IQ22"/>
    </row>
    <row r="23" spans="1:251" s="435" customFormat="1" ht="30" customHeight="1">
      <c r="A23" s="481" t="s">
        <v>104</v>
      </c>
      <c r="B23" s="476">
        <v>4782</v>
      </c>
      <c r="C23" s="485">
        <v>1900</v>
      </c>
      <c r="D23" s="476">
        <v>3680</v>
      </c>
      <c r="E23" s="476">
        <v>-12.066905615292713</v>
      </c>
      <c r="F23" s="475">
        <f t="shared" si="4"/>
        <v>193.68421052631578</v>
      </c>
      <c r="G23" s="476">
        <v>3933</v>
      </c>
      <c r="H23" s="477">
        <f t="shared" si="5"/>
        <v>-17.75407779171895</v>
      </c>
      <c r="I23" s="477">
        <f t="shared" si="6"/>
        <v>206.99999999999997</v>
      </c>
      <c r="J23" s="552" t="s">
        <v>105</v>
      </c>
      <c r="K23" s="546">
        <v>3919</v>
      </c>
      <c r="L23" s="546">
        <v>2846</v>
      </c>
      <c r="M23" s="547">
        <v>-33.09826046074283</v>
      </c>
      <c r="N23" s="548">
        <v>72.62056647103853</v>
      </c>
      <c r="O23" s="549">
        <v>3785</v>
      </c>
      <c r="P23" s="546">
        <v>6167</v>
      </c>
      <c r="Q23" s="590">
        <f t="shared" si="2"/>
        <v>-38.624939192476084</v>
      </c>
      <c r="R23" s="591">
        <f t="shared" si="7"/>
        <v>96.58076039806073</v>
      </c>
      <c r="IQ23"/>
    </row>
    <row r="24" spans="1:251" s="435" customFormat="1" ht="30" customHeight="1">
      <c r="A24" s="481" t="s">
        <v>106</v>
      </c>
      <c r="B24" s="485">
        <f aca="true" t="shared" si="8" ref="B24:G24">SUM(B25:B29)</f>
        <v>1760</v>
      </c>
      <c r="C24" s="485">
        <f t="shared" si="8"/>
        <v>1700</v>
      </c>
      <c r="D24" s="114">
        <v>1113</v>
      </c>
      <c r="E24" s="475">
        <v>-25.151311365164762</v>
      </c>
      <c r="F24" s="475">
        <f t="shared" si="4"/>
        <v>65.47058823529412</v>
      </c>
      <c r="G24" s="490">
        <f t="shared" si="8"/>
        <v>1281</v>
      </c>
      <c r="H24" s="477">
        <f t="shared" si="5"/>
        <v>-27.21590909090909</v>
      </c>
      <c r="I24" s="477">
        <f t="shared" si="6"/>
        <v>75.3529411764706</v>
      </c>
      <c r="J24" s="552" t="s">
        <v>107</v>
      </c>
      <c r="K24" s="546">
        <v>961</v>
      </c>
      <c r="L24" s="546">
        <v>24</v>
      </c>
      <c r="M24" s="547"/>
      <c r="N24" s="548">
        <v>2.497398543184183</v>
      </c>
      <c r="O24" s="549">
        <v>24</v>
      </c>
      <c r="P24" s="546"/>
      <c r="Q24" s="590" t="e">
        <f t="shared" si="2"/>
        <v>#DIV/0!</v>
      </c>
      <c r="R24" s="591">
        <f t="shared" si="7"/>
        <v>2.497398543184183</v>
      </c>
      <c r="IQ24"/>
    </row>
    <row r="25" spans="1:251" s="435" customFormat="1" ht="30" customHeight="1">
      <c r="A25" s="481" t="s">
        <v>108</v>
      </c>
      <c r="B25" s="476">
        <v>806</v>
      </c>
      <c r="C25" s="493">
        <v>800</v>
      </c>
      <c r="D25" s="476"/>
      <c r="E25" s="476"/>
      <c r="F25" s="475">
        <f t="shared" si="4"/>
        <v>0</v>
      </c>
      <c r="G25" s="478">
        <v>620</v>
      </c>
      <c r="H25" s="477">
        <f t="shared" si="5"/>
        <v>-23.076923076923077</v>
      </c>
      <c r="I25" s="477">
        <f t="shared" si="6"/>
        <v>77.5</v>
      </c>
      <c r="J25" s="552" t="s">
        <v>109</v>
      </c>
      <c r="K25" s="546">
        <v>2178</v>
      </c>
      <c r="L25" s="546">
        <v>1476</v>
      </c>
      <c r="M25" s="547">
        <v>-18.22714681440443</v>
      </c>
      <c r="N25" s="548">
        <v>67.76859504132231</v>
      </c>
      <c r="O25" s="549">
        <v>1799</v>
      </c>
      <c r="P25" s="546">
        <v>2068</v>
      </c>
      <c r="Q25" s="590">
        <f t="shared" si="2"/>
        <v>-13.007736943907155</v>
      </c>
      <c r="R25" s="591">
        <f t="shared" si="7"/>
        <v>82.59871441689623</v>
      </c>
      <c r="IQ25"/>
    </row>
    <row r="26" spans="1:251" s="435" customFormat="1" ht="30" customHeight="1">
      <c r="A26" s="494" t="s">
        <v>110</v>
      </c>
      <c r="B26" s="476">
        <v>537</v>
      </c>
      <c r="C26" s="495">
        <v>500</v>
      </c>
      <c r="D26" s="496"/>
      <c r="E26" s="496"/>
      <c r="F26" s="475">
        <f t="shared" si="4"/>
        <v>0</v>
      </c>
      <c r="G26" s="478">
        <v>331</v>
      </c>
      <c r="H26" s="477">
        <f t="shared" si="5"/>
        <v>-38.361266294227185</v>
      </c>
      <c r="I26" s="477">
        <f t="shared" si="6"/>
        <v>66.2</v>
      </c>
      <c r="J26" s="552" t="s">
        <v>111</v>
      </c>
      <c r="K26" s="549">
        <v>1900</v>
      </c>
      <c r="L26" s="553"/>
      <c r="M26" s="547"/>
      <c r="N26" s="548">
        <v>0</v>
      </c>
      <c r="O26" s="549"/>
      <c r="P26" s="549"/>
      <c r="Q26" s="590"/>
      <c r="R26" s="591">
        <f t="shared" si="7"/>
        <v>0</v>
      </c>
      <c r="IQ26"/>
    </row>
    <row r="27" spans="1:251" s="435" customFormat="1" ht="30" customHeight="1">
      <c r="A27" s="481" t="s">
        <v>112</v>
      </c>
      <c r="B27" s="497">
        <v>163</v>
      </c>
      <c r="C27" s="495">
        <v>170</v>
      </c>
      <c r="D27" s="498"/>
      <c r="E27" s="498"/>
      <c r="F27" s="475">
        <f t="shared" si="4"/>
        <v>0</v>
      </c>
      <c r="G27" s="478">
        <v>90</v>
      </c>
      <c r="H27" s="477">
        <f t="shared" si="5"/>
        <v>-44.785276073619634</v>
      </c>
      <c r="I27" s="477">
        <f t="shared" si="6"/>
        <v>52.94117647058824</v>
      </c>
      <c r="J27" s="552" t="s">
        <v>113</v>
      </c>
      <c r="K27" s="549">
        <v>22682</v>
      </c>
      <c r="L27" s="546">
        <v>760</v>
      </c>
      <c r="M27" s="547">
        <v>522.9508196721312</v>
      </c>
      <c r="N27" s="548">
        <v>3.3506745436910323</v>
      </c>
      <c r="O27" s="549">
        <v>536</v>
      </c>
      <c r="P27" s="546">
        <v>165</v>
      </c>
      <c r="Q27" s="590">
        <f aca="true" t="shared" si="9" ref="Q27:Q29">(O27-P27)/P27*100</f>
        <v>224.84848484848484</v>
      </c>
      <c r="R27" s="591">
        <f t="shared" si="7"/>
        <v>2.3631073097610438</v>
      </c>
      <c r="IQ27"/>
    </row>
    <row r="28" spans="1:251" s="435" customFormat="1" ht="30" customHeight="1">
      <c r="A28" s="499" t="s">
        <v>114</v>
      </c>
      <c r="B28" s="497">
        <v>152</v>
      </c>
      <c r="C28" s="485">
        <v>120</v>
      </c>
      <c r="D28" s="497"/>
      <c r="E28" s="497"/>
      <c r="F28" s="475">
        <f t="shared" si="4"/>
        <v>0</v>
      </c>
      <c r="G28" s="478">
        <v>125</v>
      </c>
      <c r="H28" s="477">
        <f t="shared" si="5"/>
        <v>-17.763157894736842</v>
      </c>
      <c r="I28" s="477">
        <f t="shared" si="6"/>
        <v>104.16666666666667</v>
      </c>
      <c r="J28" s="552" t="s">
        <v>115</v>
      </c>
      <c r="K28" s="554">
        <v>3684</v>
      </c>
      <c r="L28" s="554">
        <v>933</v>
      </c>
      <c r="M28" s="547">
        <v>-70.91645885286782</v>
      </c>
      <c r="N28" s="548">
        <v>25.325732899022803</v>
      </c>
      <c r="O28" s="555">
        <v>3915</v>
      </c>
      <c r="P28" s="554">
        <v>3426</v>
      </c>
      <c r="Q28" s="590">
        <f t="shared" si="9"/>
        <v>14.273204903677758</v>
      </c>
      <c r="R28" s="591">
        <f t="shared" si="7"/>
        <v>106.27035830618891</v>
      </c>
      <c r="IQ28"/>
    </row>
    <row r="29" spans="1:251" s="435" customFormat="1" ht="30" customHeight="1">
      <c r="A29" s="481" t="s">
        <v>43</v>
      </c>
      <c r="B29" s="485">
        <v>102</v>
      </c>
      <c r="C29" s="493">
        <v>110</v>
      </c>
      <c r="D29" s="485"/>
      <c r="E29" s="485"/>
      <c r="F29" s="475">
        <f t="shared" si="4"/>
        <v>0</v>
      </c>
      <c r="G29" s="478">
        <v>115</v>
      </c>
      <c r="H29" s="477">
        <f t="shared" si="5"/>
        <v>12.745098039215685</v>
      </c>
      <c r="I29" s="477">
        <f t="shared" si="6"/>
        <v>104.54545454545455</v>
      </c>
      <c r="J29" s="556" t="s">
        <v>116</v>
      </c>
      <c r="K29" s="554">
        <v>1</v>
      </c>
      <c r="L29" s="554">
        <v>5</v>
      </c>
      <c r="M29" s="547">
        <v>-50</v>
      </c>
      <c r="N29" s="548">
        <v>500</v>
      </c>
      <c r="O29" s="555">
        <v>59</v>
      </c>
      <c r="P29" s="554">
        <v>11</v>
      </c>
      <c r="Q29" s="590">
        <f t="shared" si="9"/>
        <v>436.3636363636363</v>
      </c>
      <c r="R29" s="591">
        <f t="shared" si="7"/>
        <v>5900</v>
      </c>
      <c r="IQ29"/>
    </row>
    <row r="30" spans="1:251" s="435" customFormat="1" ht="30" customHeight="1">
      <c r="A30" s="471" t="s">
        <v>117</v>
      </c>
      <c r="B30" s="485">
        <v>133</v>
      </c>
      <c r="C30" s="500">
        <v>110</v>
      </c>
      <c r="D30" s="485">
        <v>57</v>
      </c>
      <c r="E30" s="485">
        <v>-48.18181818181818</v>
      </c>
      <c r="F30" s="475">
        <f t="shared" si="4"/>
        <v>51.81818181818182</v>
      </c>
      <c r="G30" s="478">
        <v>51</v>
      </c>
      <c r="H30" s="477">
        <f t="shared" si="5"/>
        <v>-61.65413533834586</v>
      </c>
      <c r="I30" s="477">
        <f t="shared" si="6"/>
        <v>46.36363636363636</v>
      </c>
      <c r="J30" s="557"/>
      <c r="K30" s="553"/>
      <c r="L30" s="553"/>
      <c r="M30" s="547"/>
      <c r="N30" s="548"/>
      <c r="O30" s="549"/>
      <c r="P30" s="553"/>
      <c r="Q30" s="590"/>
      <c r="R30" s="591"/>
      <c r="IQ30"/>
    </row>
    <row r="31" spans="1:251" s="435" customFormat="1" ht="30" customHeight="1">
      <c r="A31" s="471" t="s">
        <v>118</v>
      </c>
      <c r="B31" s="485">
        <v>15</v>
      </c>
      <c r="C31" s="501">
        <v>20</v>
      </c>
      <c r="D31" s="485">
        <v>10</v>
      </c>
      <c r="E31" s="485">
        <v>-33.33333333333333</v>
      </c>
      <c r="F31" s="475">
        <f t="shared" si="4"/>
        <v>50</v>
      </c>
      <c r="G31" s="478">
        <v>11</v>
      </c>
      <c r="H31" s="477">
        <f t="shared" si="5"/>
        <v>-26.666666666666668</v>
      </c>
      <c r="I31" s="477">
        <f t="shared" si="6"/>
        <v>55.00000000000001</v>
      </c>
      <c r="J31" s="557"/>
      <c r="K31" s="553"/>
      <c r="L31" s="553"/>
      <c r="M31" s="547"/>
      <c r="N31" s="548"/>
      <c r="O31" s="549"/>
      <c r="P31" s="553"/>
      <c r="Q31" s="590"/>
      <c r="R31" s="591"/>
      <c r="IQ31"/>
    </row>
    <row r="32" spans="1:251" s="435" customFormat="1" ht="30" customHeight="1">
      <c r="A32" s="502" t="s">
        <v>119</v>
      </c>
      <c r="B32" s="503"/>
      <c r="C32" s="504"/>
      <c r="D32" s="503"/>
      <c r="E32" s="503"/>
      <c r="F32" s="475"/>
      <c r="G32" s="504"/>
      <c r="H32" s="477"/>
      <c r="I32" s="477"/>
      <c r="J32" s="557"/>
      <c r="K32" s="553"/>
      <c r="L32" s="553"/>
      <c r="M32" s="547"/>
      <c r="N32" s="548"/>
      <c r="O32" s="549"/>
      <c r="P32" s="553"/>
      <c r="Q32" s="590"/>
      <c r="R32" s="591"/>
      <c r="IQ32"/>
    </row>
    <row r="33" spans="1:251" s="435" customFormat="1" ht="30" customHeight="1">
      <c r="A33" s="505"/>
      <c r="B33" s="506"/>
      <c r="C33" s="504"/>
      <c r="D33" s="506"/>
      <c r="E33" s="506"/>
      <c r="F33" s="475"/>
      <c r="G33" s="504"/>
      <c r="H33" s="477"/>
      <c r="I33" s="477"/>
      <c r="J33" s="558" t="s">
        <v>120</v>
      </c>
      <c r="K33" s="559">
        <f aca="true" t="shared" si="10" ref="K33:P33">SUM(K7:K30)</f>
        <v>232644</v>
      </c>
      <c r="L33" s="559">
        <f t="shared" si="10"/>
        <v>186954</v>
      </c>
      <c r="M33" s="547">
        <v>-18.177759882357062</v>
      </c>
      <c r="N33" s="560">
        <f aca="true" t="shared" si="11" ref="N33:N35">L33/K33*100</f>
        <v>80.3605508846134</v>
      </c>
      <c r="O33" s="561">
        <f t="shared" si="10"/>
        <v>239442.04</v>
      </c>
      <c r="P33" s="559">
        <f t="shared" si="10"/>
        <v>252039</v>
      </c>
      <c r="Q33" s="592">
        <f aca="true" t="shared" si="12" ref="Q33:Q36">(O33-P33)/P33*100</f>
        <v>-4.998020147675555</v>
      </c>
      <c r="R33" s="593">
        <f aca="true" t="shared" si="13" ref="R33:R36">O33/K33*100</f>
        <v>102.92207836866629</v>
      </c>
      <c r="IQ33"/>
    </row>
    <row r="34" spans="1:251" s="435" customFormat="1" ht="30" customHeight="1">
      <c r="A34" s="507" t="s">
        <v>121</v>
      </c>
      <c r="B34" s="508">
        <f aca="true" t="shared" si="14" ref="B34:G34">SUM(B7:B24,B30,B31,B32)</f>
        <v>36196</v>
      </c>
      <c r="C34" s="508">
        <f t="shared" si="14"/>
        <v>68381</v>
      </c>
      <c r="D34" s="508">
        <v>28666</v>
      </c>
      <c r="E34" s="509">
        <v>-7.283782909631929</v>
      </c>
      <c r="F34" s="509">
        <f t="shared" si="4"/>
        <v>41.92100144777058</v>
      </c>
      <c r="G34" s="508">
        <f t="shared" si="14"/>
        <v>32700.3</v>
      </c>
      <c r="H34" s="510">
        <f aca="true" t="shared" si="15" ref="H34:H48">(G34-B34)/B34*100</f>
        <v>-9.657696983092057</v>
      </c>
      <c r="I34" s="510">
        <f aca="true" t="shared" si="16" ref="I34:I48">G34/C34*100</f>
        <v>47.82073967915064</v>
      </c>
      <c r="J34" s="562" t="s">
        <v>122</v>
      </c>
      <c r="K34" s="559">
        <f aca="true" t="shared" si="17" ref="K34:P34">K35+K36</f>
        <v>3153</v>
      </c>
      <c r="L34" s="559"/>
      <c r="M34" s="547"/>
      <c r="N34" s="548">
        <f t="shared" si="11"/>
        <v>0</v>
      </c>
      <c r="O34" s="559">
        <f t="shared" si="17"/>
        <v>8377</v>
      </c>
      <c r="P34" s="559">
        <f t="shared" si="17"/>
        <v>8377</v>
      </c>
      <c r="Q34" s="590">
        <f t="shared" si="12"/>
        <v>0</v>
      </c>
      <c r="R34" s="591">
        <f t="shared" si="13"/>
        <v>265.68347605455125</v>
      </c>
      <c r="IQ34"/>
    </row>
    <row r="35" spans="1:251" s="435" customFormat="1" ht="30" customHeight="1">
      <c r="A35" s="511" t="s">
        <v>123</v>
      </c>
      <c r="B35" s="512">
        <f aca="true" t="shared" si="18" ref="B35:G35">B36+B42+B68</f>
        <v>201281</v>
      </c>
      <c r="C35" s="513">
        <f t="shared" si="18"/>
        <v>153113</v>
      </c>
      <c r="D35" s="512">
        <f t="shared" si="18"/>
        <v>205812</v>
      </c>
      <c r="E35" s="514">
        <v>3.25</v>
      </c>
      <c r="F35" s="509">
        <f t="shared" si="4"/>
        <v>134.41837074578905</v>
      </c>
      <c r="G35" s="513">
        <f t="shared" si="18"/>
        <v>207112</v>
      </c>
      <c r="H35" s="510">
        <f t="shared" si="15"/>
        <v>2.896945066846846</v>
      </c>
      <c r="I35" s="510">
        <f t="shared" si="16"/>
        <v>135.26741687511839</v>
      </c>
      <c r="J35" s="563" t="s">
        <v>124</v>
      </c>
      <c r="K35" s="564">
        <v>48</v>
      </c>
      <c r="L35" s="559"/>
      <c r="M35" s="547"/>
      <c r="N35" s="548">
        <f t="shared" si="11"/>
        <v>0</v>
      </c>
      <c r="O35" s="565">
        <v>48</v>
      </c>
      <c r="P35" s="566">
        <v>48</v>
      </c>
      <c r="Q35" s="590">
        <f t="shared" si="12"/>
        <v>0</v>
      </c>
      <c r="R35" s="591">
        <f t="shared" si="13"/>
        <v>100</v>
      </c>
      <c r="IQ35"/>
    </row>
    <row r="36" spans="1:251" s="435" customFormat="1" ht="30" customHeight="1">
      <c r="A36" s="515" t="s">
        <v>125</v>
      </c>
      <c r="B36" s="512">
        <f aca="true" t="shared" si="19" ref="B36:G36">SUM(B37:B41)</f>
        <v>4338</v>
      </c>
      <c r="C36" s="516">
        <f t="shared" si="19"/>
        <v>4338</v>
      </c>
      <c r="D36" s="512">
        <f t="shared" si="19"/>
        <v>4338</v>
      </c>
      <c r="E36" s="512">
        <v>0</v>
      </c>
      <c r="F36" s="486">
        <f t="shared" si="4"/>
        <v>100</v>
      </c>
      <c r="G36" s="516">
        <f t="shared" si="19"/>
        <v>4338</v>
      </c>
      <c r="H36" s="477">
        <f t="shared" si="15"/>
        <v>0</v>
      </c>
      <c r="I36" s="477">
        <f t="shared" si="16"/>
        <v>100</v>
      </c>
      <c r="J36" s="563" t="s">
        <v>126</v>
      </c>
      <c r="K36" s="565">
        <v>3105</v>
      </c>
      <c r="L36" s="566"/>
      <c r="M36" s="567"/>
      <c r="N36" s="548"/>
      <c r="O36" s="565">
        <v>8329</v>
      </c>
      <c r="P36" s="566">
        <v>8329</v>
      </c>
      <c r="Q36" s="590">
        <f t="shared" si="12"/>
        <v>0</v>
      </c>
      <c r="R36" s="591">
        <f t="shared" si="13"/>
        <v>268.2447665056361</v>
      </c>
      <c r="IQ36"/>
    </row>
    <row r="37" spans="1:251" s="435" customFormat="1" ht="30" customHeight="1">
      <c r="A37" s="517" t="s">
        <v>127</v>
      </c>
      <c r="B37" s="486">
        <v>2020</v>
      </c>
      <c r="C37" s="486">
        <v>2020</v>
      </c>
      <c r="D37" s="486">
        <v>2020</v>
      </c>
      <c r="E37" s="518">
        <v>0</v>
      </c>
      <c r="F37" s="475">
        <f t="shared" si="4"/>
        <v>100</v>
      </c>
      <c r="G37" s="486">
        <v>2020</v>
      </c>
      <c r="H37" s="477">
        <f t="shared" si="15"/>
        <v>0</v>
      </c>
      <c r="I37" s="477">
        <f t="shared" si="16"/>
        <v>100</v>
      </c>
      <c r="J37" s="545"/>
      <c r="K37" s="566"/>
      <c r="L37" s="566"/>
      <c r="M37" s="567"/>
      <c r="N37" s="548"/>
      <c r="O37" s="565"/>
      <c r="P37" s="566"/>
      <c r="Q37" s="590"/>
      <c r="R37" s="591"/>
      <c r="IQ37"/>
    </row>
    <row r="38" spans="1:251" s="435" customFormat="1" ht="30" customHeight="1">
      <c r="A38" s="517" t="s">
        <v>128</v>
      </c>
      <c r="B38" s="486">
        <v>412</v>
      </c>
      <c r="C38" s="486">
        <v>412</v>
      </c>
      <c r="D38" s="486">
        <v>412</v>
      </c>
      <c r="E38" s="518">
        <v>0</v>
      </c>
      <c r="F38" s="475">
        <f t="shared" si="4"/>
        <v>100</v>
      </c>
      <c r="G38" s="486">
        <v>412</v>
      </c>
      <c r="H38" s="477">
        <f t="shared" si="15"/>
        <v>0</v>
      </c>
      <c r="I38" s="477">
        <f t="shared" si="16"/>
        <v>100</v>
      </c>
      <c r="J38" s="562" t="s">
        <v>129</v>
      </c>
      <c r="K38" s="568">
        <v>1752</v>
      </c>
      <c r="L38" s="568">
        <v>12843</v>
      </c>
      <c r="M38" s="569"/>
      <c r="N38" s="548"/>
      <c r="O38" s="570">
        <v>12843</v>
      </c>
      <c r="P38" s="568">
        <v>5131</v>
      </c>
      <c r="Q38" s="590"/>
      <c r="R38" s="591"/>
      <c r="IQ38"/>
    </row>
    <row r="39" spans="1:251" s="435" customFormat="1" ht="30" customHeight="1">
      <c r="A39" s="517" t="s">
        <v>130</v>
      </c>
      <c r="B39" s="485">
        <v>522</v>
      </c>
      <c r="C39" s="486">
        <v>522</v>
      </c>
      <c r="D39" s="485">
        <v>522</v>
      </c>
      <c r="E39" s="518">
        <v>0</v>
      </c>
      <c r="F39" s="518">
        <f t="shared" si="4"/>
        <v>100</v>
      </c>
      <c r="G39" s="486">
        <v>522</v>
      </c>
      <c r="H39" s="477">
        <f t="shared" si="15"/>
        <v>0</v>
      </c>
      <c r="I39" s="477">
        <f t="shared" si="16"/>
        <v>100</v>
      </c>
      <c r="J39" s="571"/>
      <c r="K39" s="568"/>
      <c r="L39" s="568"/>
      <c r="M39" s="569"/>
      <c r="N39" s="548"/>
      <c r="O39" s="570"/>
      <c r="P39" s="568"/>
      <c r="Q39" s="590"/>
      <c r="R39" s="591"/>
      <c r="IQ39"/>
    </row>
    <row r="40" spans="1:251" s="435" customFormat="1" ht="30" customHeight="1">
      <c r="A40" s="519" t="s">
        <v>131</v>
      </c>
      <c r="B40" s="486">
        <v>284</v>
      </c>
      <c r="C40" s="486">
        <v>284</v>
      </c>
      <c r="D40" s="486">
        <v>284</v>
      </c>
      <c r="E40" s="518">
        <v>0</v>
      </c>
      <c r="F40" s="518">
        <f aca="true" t="shared" si="20" ref="F40:F71">D40/C40*100</f>
        <v>100</v>
      </c>
      <c r="G40" s="486">
        <v>284</v>
      </c>
      <c r="H40" s="477">
        <f t="shared" si="15"/>
        <v>0</v>
      </c>
      <c r="I40" s="477">
        <f t="shared" si="16"/>
        <v>100</v>
      </c>
      <c r="J40" s="572"/>
      <c r="K40" s="573"/>
      <c r="L40" s="573"/>
      <c r="M40" s="574"/>
      <c r="N40" s="548"/>
      <c r="O40" s="575"/>
      <c r="P40" s="573"/>
      <c r="Q40" s="590"/>
      <c r="R40" s="591"/>
      <c r="IQ40"/>
    </row>
    <row r="41" spans="1:251" s="435" customFormat="1" ht="30" customHeight="1">
      <c r="A41" s="517" t="s">
        <v>132</v>
      </c>
      <c r="B41" s="486">
        <v>1100</v>
      </c>
      <c r="C41" s="492">
        <v>1100</v>
      </c>
      <c r="D41" s="486">
        <v>1100</v>
      </c>
      <c r="E41" s="518">
        <v>0</v>
      </c>
      <c r="F41" s="518">
        <f t="shared" si="20"/>
        <v>100</v>
      </c>
      <c r="G41" s="492">
        <v>1100</v>
      </c>
      <c r="H41" s="477">
        <f t="shared" si="15"/>
        <v>0</v>
      </c>
      <c r="I41" s="477">
        <f t="shared" si="16"/>
        <v>100</v>
      </c>
      <c r="J41" s="572"/>
      <c r="K41" s="573"/>
      <c r="L41" s="573"/>
      <c r="M41" s="574"/>
      <c r="N41" s="548"/>
      <c r="O41" s="575"/>
      <c r="P41" s="573"/>
      <c r="Q41" s="590"/>
      <c r="R41" s="591"/>
      <c r="IQ41"/>
    </row>
    <row r="42" spans="1:251" s="435" customFormat="1" ht="30" customHeight="1">
      <c r="A42" s="515" t="s">
        <v>133</v>
      </c>
      <c r="B42" s="516">
        <f aca="true" t="shared" si="21" ref="B42:G42">SUM(B43:B67)</f>
        <v>170386</v>
      </c>
      <c r="C42" s="516">
        <f t="shared" si="21"/>
        <v>141795</v>
      </c>
      <c r="D42" s="516">
        <f t="shared" si="21"/>
        <v>181544</v>
      </c>
      <c r="E42" s="520">
        <v>8.560118161323693</v>
      </c>
      <c r="F42" s="518">
        <f t="shared" si="20"/>
        <v>128.03272329771852</v>
      </c>
      <c r="G42" s="516">
        <f t="shared" si="21"/>
        <v>182544</v>
      </c>
      <c r="H42" s="477">
        <f t="shared" si="15"/>
        <v>7.135562780979658</v>
      </c>
      <c r="I42" s="477">
        <f t="shared" si="16"/>
        <v>128.73796678303185</v>
      </c>
      <c r="J42" s="572"/>
      <c r="K42" s="573"/>
      <c r="L42" s="573"/>
      <c r="M42" s="574"/>
      <c r="N42" s="548"/>
      <c r="O42" s="575"/>
      <c r="P42" s="573"/>
      <c r="Q42" s="590"/>
      <c r="R42" s="591"/>
      <c r="IQ42"/>
    </row>
    <row r="43" spans="1:251" s="435" customFormat="1" ht="30" customHeight="1">
      <c r="A43" s="484" t="s">
        <v>134</v>
      </c>
      <c r="B43" s="492">
        <v>1532</v>
      </c>
      <c r="C43" s="492">
        <v>1532</v>
      </c>
      <c r="D43" s="492">
        <v>1532</v>
      </c>
      <c r="E43" s="518">
        <v>0</v>
      </c>
      <c r="F43" s="518">
        <f t="shared" si="20"/>
        <v>100</v>
      </c>
      <c r="G43" s="492">
        <v>1532</v>
      </c>
      <c r="H43" s="521">
        <f t="shared" si="15"/>
        <v>0</v>
      </c>
      <c r="I43" s="477">
        <f t="shared" si="16"/>
        <v>100</v>
      </c>
      <c r="J43" s="572"/>
      <c r="K43" s="566"/>
      <c r="L43" s="566"/>
      <c r="M43" s="567"/>
      <c r="N43" s="548"/>
      <c r="O43" s="565"/>
      <c r="P43" s="566"/>
      <c r="Q43" s="590"/>
      <c r="R43" s="591"/>
      <c r="IQ43"/>
    </row>
    <row r="44" spans="1:251" s="435" customFormat="1" ht="30" customHeight="1">
      <c r="A44" s="484" t="s">
        <v>135</v>
      </c>
      <c r="B44" s="522">
        <v>52664</v>
      </c>
      <c r="C44" s="492">
        <v>52444</v>
      </c>
      <c r="D44" s="522">
        <v>53280</v>
      </c>
      <c r="E44" s="518">
        <v>2.153114634660736</v>
      </c>
      <c r="F44" s="518">
        <f t="shared" si="20"/>
        <v>101.59408130577378</v>
      </c>
      <c r="G44" s="522">
        <v>53280</v>
      </c>
      <c r="H44" s="521">
        <f t="shared" si="15"/>
        <v>1.1696794774418957</v>
      </c>
      <c r="I44" s="477">
        <f t="shared" si="16"/>
        <v>101.59408130577378</v>
      </c>
      <c r="J44" s="576" t="s">
        <v>136</v>
      </c>
      <c r="K44" s="559"/>
      <c r="L44" s="559"/>
      <c r="M44" s="577"/>
      <c r="N44" s="578"/>
      <c r="O44" s="561"/>
      <c r="P44" s="559">
        <v>331</v>
      </c>
      <c r="Q44" s="590">
        <f>(O44-P44)/P44*100</f>
        <v>-100</v>
      </c>
      <c r="R44" s="591"/>
      <c r="IQ44"/>
    </row>
    <row r="45" spans="1:251" s="435" customFormat="1" ht="30" customHeight="1">
      <c r="A45" s="484" t="s">
        <v>137</v>
      </c>
      <c r="B45" s="523">
        <v>10878</v>
      </c>
      <c r="C45" s="523">
        <v>10878</v>
      </c>
      <c r="D45" s="522">
        <v>11467</v>
      </c>
      <c r="E45" s="518">
        <v>5.414598271741129</v>
      </c>
      <c r="F45" s="518">
        <f t="shared" si="20"/>
        <v>105.41459827174113</v>
      </c>
      <c r="G45" s="522">
        <v>11467</v>
      </c>
      <c r="H45" s="521">
        <f t="shared" si="15"/>
        <v>5.414598271741129</v>
      </c>
      <c r="I45" s="477">
        <f t="shared" si="16"/>
        <v>105.41459827174113</v>
      </c>
      <c r="J45" s="579"/>
      <c r="K45" s="564"/>
      <c r="L45" s="564"/>
      <c r="M45" s="580"/>
      <c r="N45" s="548"/>
      <c r="O45" s="581"/>
      <c r="P45" s="564"/>
      <c r="Q45" s="590"/>
      <c r="R45" s="591"/>
      <c r="IQ45"/>
    </row>
    <row r="46" spans="1:251" s="435" customFormat="1" ht="36.75" customHeight="1">
      <c r="A46" s="484" t="s">
        <v>138</v>
      </c>
      <c r="B46" s="492">
        <v>2871</v>
      </c>
      <c r="C46" s="524">
        <v>1107</v>
      </c>
      <c r="D46" s="524">
        <v>1007</v>
      </c>
      <c r="E46" s="518">
        <v>-50.80605764533463</v>
      </c>
      <c r="F46" s="518">
        <f t="shared" si="20"/>
        <v>90.96657633243</v>
      </c>
      <c r="G46" s="524">
        <v>1007</v>
      </c>
      <c r="H46" s="521">
        <f t="shared" si="15"/>
        <v>-64.92511320097528</v>
      </c>
      <c r="I46" s="477">
        <f t="shared" si="16"/>
        <v>90.96657633243</v>
      </c>
      <c r="J46" s="579"/>
      <c r="K46" s="564"/>
      <c r="L46" s="564"/>
      <c r="M46" s="580"/>
      <c r="N46" s="548"/>
      <c r="O46" s="581"/>
      <c r="P46" s="564"/>
      <c r="Q46" s="590"/>
      <c r="R46" s="591"/>
      <c r="IQ46"/>
    </row>
    <row r="47" spans="1:251" s="435" customFormat="1" ht="42" customHeight="1">
      <c r="A47" s="484" t="s">
        <v>139</v>
      </c>
      <c r="B47" s="476">
        <v>3409</v>
      </c>
      <c r="C47" s="524">
        <v>1498</v>
      </c>
      <c r="D47" s="524">
        <v>3960</v>
      </c>
      <c r="E47" s="518">
        <v>16.163097682604867</v>
      </c>
      <c r="F47" s="518">
        <f t="shared" si="20"/>
        <v>264.35246995994663</v>
      </c>
      <c r="G47" s="524">
        <v>3960</v>
      </c>
      <c r="H47" s="521">
        <f t="shared" si="15"/>
        <v>16.163097682604867</v>
      </c>
      <c r="I47" s="477">
        <f t="shared" si="16"/>
        <v>264.35246995994663</v>
      </c>
      <c r="J47" s="562"/>
      <c r="K47" s="564"/>
      <c r="L47" s="564"/>
      <c r="M47" s="580"/>
      <c r="N47" s="548"/>
      <c r="O47" s="581"/>
      <c r="P47" s="564"/>
      <c r="Q47" s="590"/>
      <c r="R47" s="591"/>
      <c r="IQ47"/>
    </row>
    <row r="48" spans="1:251" s="435" customFormat="1" ht="30" customHeight="1">
      <c r="A48" s="484" t="s">
        <v>140</v>
      </c>
      <c r="B48" s="476">
        <v>12125</v>
      </c>
      <c r="C48" s="524">
        <v>12125</v>
      </c>
      <c r="D48" s="524">
        <v>12137</v>
      </c>
      <c r="E48" s="518">
        <v>0.09896907216494846</v>
      </c>
      <c r="F48" s="518">
        <f t="shared" si="20"/>
        <v>100.09896907216496</v>
      </c>
      <c r="G48" s="524">
        <v>12137</v>
      </c>
      <c r="H48" s="521">
        <f t="shared" si="15"/>
        <v>0.09896907216494846</v>
      </c>
      <c r="I48" s="477">
        <f t="shared" si="16"/>
        <v>100.09896907216496</v>
      </c>
      <c r="J48" s="582"/>
      <c r="K48" s="564"/>
      <c r="L48" s="564"/>
      <c r="M48" s="580"/>
      <c r="N48" s="548"/>
      <c r="O48" s="581"/>
      <c r="P48" s="564"/>
      <c r="Q48" s="590"/>
      <c r="R48" s="591"/>
      <c r="IQ48"/>
    </row>
    <row r="49" spans="1:251" s="435" customFormat="1" ht="42" customHeight="1">
      <c r="A49" s="484" t="s">
        <v>141</v>
      </c>
      <c r="B49" s="476"/>
      <c r="C49" s="524"/>
      <c r="D49" s="524">
        <v>949</v>
      </c>
      <c r="E49" s="518"/>
      <c r="F49" s="475"/>
      <c r="G49" s="524">
        <v>949</v>
      </c>
      <c r="H49" s="477"/>
      <c r="I49" s="477"/>
      <c r="J49" s="582"/>
      <c r="K49" s="564"/>
      <c r="L49" s="564"/>
      <c r="M49" s="580"/>
      <c r="N49" s="548"/>
      <c r="O49" s="581"/>
      <c r="P49" s="564"/>
      <c r="Q49" s="590"/>
      <c r="R49" s="591"/>
      <c r="IQ49"/>
    </row>
    <row r="50" spans="1:251" s="435" customFormat="1" ht="42" customHeight="1">
      <c r="A50" s="484" t="s">
        <v>142</v>
      </c>
      <c r="B50" s="476"/>
      <c r="C50" s="524"/>
      <c r="D50" s="524">
        <v>7160</v>
      </c>
      <c r="E50" s="518"/>
      <c r="F50" s="475"/>
      <c r="G50" s="524">
        <v>7160</v>
      </c>
      <c r="H50" s="477"/>
      <c r="I50" s="477"/>
      <c r="J50" s="582"/>
      <c r="K50" s="564"/>
      <c r="L50" s="564"/>
      <c r="M50" s="580"/>
      <c r="N50" s="548"/>
      <c r="O50" s="581"/>
      <c r="P50" s="564"/>
      <c r="Q50" s="590"/>
      <c r="R50" s="591"/>
      <c r="IQ50"/>
    </row>
    <row r="51" spans="1:251" s="435" customFormat="1" ht="30" customHeight="1">
      <c r="A51" s="484" t="s">
        <v>143</v>
      </c>
      <c r="B51" s="525">
        <v>465</v>
      </c>
      <c r="C51" s="524">
        <v>418</v>
      </c>
      <c r="D51" s="524">
        <v>316</v>
      </c>
      <c r="E51" s="518">
        <v>-32.043010752688176</v>
      </c>
      <c r="F51" s="518">
        <f t="shared" si="20"/>
        <v>75.5980861244019</v>
      </c>
      <c r="G51" s="524">
        <v>316</v>
      </c>
      <c r="H51" s="477">
        <f aca="true" t="shared" si="22" ref="H51:H61">(G51-B51)/B51*100</f>
        <v>-32.043010752688176</v>
      </c>
      <c r="I51" s="477">
        <f aca="true" t="shared" si="23" ref="I51:I64">G51/C51*100</f>
        <v>75.5980861244019</v>
      </c>
      <c r="J51" s="562" t="s">
        <v>144</v>
      </c>
      <c r="K51" s="559">
        <f>C75-K33-K34-K38</f>
        <v>0</v>
      </c>
      <c r="L51" s="559">
        <f>D75-L33-L38</f>
        <v>70384</v>
      </c>
      <c r="M51" s="580"/>
      <c r="N51" s="548"/>
      <c r="O51" s="561">
        <f>G75-O33-O34-O38</f>
        <v>14853.25999999998</v>
      </c>
      <c r="P51" s="559">
        <f>B75-P33-P34-P38-P44</f>
        <v>9848</v>
      </c>
      <c r="Q51" s="590">
        <f>(O51-P51)/P51*100</f>
        <v>50.825142160844635</v>
      </c>
      <c r="R51" s="591"/>
      <c r="IQ51"/>
    </row>
    <row r="52" spans="1:251" s="435" customFormat="1" ht="30" customHeight="1">
      <c r="A52" s="484" t="s">
        <v>145</v>
      </c>
      <c r="B52" s="525">
        <v>820</v>
      </c>
      <c r="C52" s="524">
        <v>748</v>
      </c>
      <c r="D52" s="524">
        <v>914</v>
      </c>
      <c r="E52" s="518">
        <v>11.463414634146343</v>
      </c>
      <c r="F52" s="518">
        <f t="shared" si="20"/>
        <v>122.19251336898395</v>
      </c>
      <c r="G52" s="524">
        <v>914</v>
      </c>
      <c r="H52" s="477">
        <f t="shared" si="22"/>
        <v>11.463414634146343</v>
      </c>
      <c r="I52" s="477">
        <f t="shared" si="23"/>
        <v>122.19251336898395</v>
      </c>
      <c r="J52" s="583" t="s">
        <v>146</v>
      </c>
      <c r="K52" s="564"/>
      <c r="L52" s="584"/>
      <c r="M52" s="580"/>
      <c r="N52" s="548"/>
      <c r="O52" s="581">
        <v>14853</v>
      </c>
      <c r="P52" s="564">
        <v>9848</v>
      </c>
      <c r="Q52" s="590">
        <f>(O52-P52)/P52*100</f>
        <v>50.82250203086921</v>
      </c>
      <c r="R52" s="591"/>
      <c r="IQ52"/>
    </row>
    <row r="53" spans="1:251" s="435" customFormat="1" ht="30" customHeight="1">
      <c r="A53" s="484" t="s">
        <v>147</v>
      </c>
      <c r="B53" s="492">
        <v>27</v>
      </c>
      <c r="C53" s="524"/>
      <c r="D53" s="524"/>
      <c r="E53" s="518">
        <v>-100</v>
      </c>
      <c r="F53" s="475"/>
      <c r="G53" s="524"/>
      <c r="H53" s="477">
        <f t="shared" si="22"/>
        <v>-100</v>
      </c>
      <c r="I53" s="477"/>
      <c r="J53" s="583" t="s">
        <v>148</v>
      </c>
      <c r="K53" s="564">
        <v>0</v>
      </c>
      <c r="L53" s="564"/>
      <c r="M53" s="580"/>
      <c r="N53" s="548"/>
      <c r="O53" s="581">
        <v>0</v>
      </c>
      <c r="P53" s="564">
        <v>0</v>
      </c>
      <c r="Q53" s="590"/>
      <c r="R53" s="591"/>
      <c r="IQ53"/>
    </row>
    <row r="54" spans="1:251" s="435" customFormat="1" ht="30" customHeight="1">
      <c r="A54" s="484" t="s">
        <v>149</v>
      </c>
      <c r="B54" s="486">
        <v>33002</v>
      </c>
      <c r="C54" s="524"/>
      <c r="D54" s="524"/>
      <c r="E54" s="518">
        <v>-100</v>
      </c>
      <c r="F54" s="475"/>
      <c r="G54" s="524"/>
      <c r="H54" s="477">
        <f t="shared" si="22"/>
        <v>-100</v>
      </c>
      <c r="I54" s="477"/>
      <c r="J54" s="582"/>
      <c r="K54" s="564"/>
      <c r="L54" s="564"/>
      <c r="M54" s="580"/>
      <c r="N54" s="548"/>
      <c r="O54" s="581"/>
      <c r="P54" s="564"/>
      <c r="Q54" s="590"/>
      <c r="R54" s="591"/>
      <c r="IQ54"/>
    </row>
    <row r="55" spans="1:251" s="435" customFormat="1" ht="30" customHeight="1">
      <c r="A55" s="484" t="s">
        <v>150</v>
      </c>
      <c r="B55" s="486">
        <v>1636</v>
      </c>
      <c r="C55" s="524"/>
      <c r="D55" s="524">
        <v>2067</v>
      </c>
      <c r="E55" s="518">
        <v>28.704856787048566</v>
      </c>
      <c r="F55" s="475"/>
      <c r="G55" s="526">
        <v>2067</v>
      </c>
      <c r="H55" s="477">
        <f t="shared" si="22"/>
        <v>26.344743276283616</v>
      </c>
      <c r="I55" s="477"/>
      <c r="J55" s="582"/>
      <c r="K55" s="564"/>
      <c r="L55" s="564"/>
      <c r="M55" s="580"/>
      <c r="N55" s="548"/>
      <c r="O55" s="581"/>
      <c r="P55" s="564"/>
      <c r="Q55" s="590"/>
      <c r="R55" s="591"/>
      <c r="IQ55"/>
    </row>
    <row r="56" spans="1:251" s="435" customFormat="1" ht="30" customHeight="1">
      <c r="A56" s="484" t="s">
        <v>151</v>
      </c>
      <c r="B56" s="486">
        <v>9420</v>
      </c>
      <c r="C56" s="524">
        <v>7788</v>
      </c>
      <c r="D56" s="524">
        <f>8578+3</f>
        <v>8581</v>
      </c>
      <c r="E56" s="518">
        <v>-6.177563962387929</v>
      </c>
      <c r="F56" s="518">
        <f t="shared" si="20"/>
        <v>110.18233179250127</v>
      </c>
      <c r="G56" s="526">
        <f>8578+3</f>
        <v>8581</v>
      </c>
      <c r="H56" s="477">
        <f t="shared" si="22"/>
        <v>-8.906581740976645</v>
      </c>
      <c r="I56" s="477">
        <f t="shared" si="23"/>
        <v>110.18233179250127</v>
      </c>
      <c r="J56" s="582"/>
      <c r="K56" s="564"/>
      <c r="L56" s="564"/>
      <c r="M56" s="580"/>
      <c r="N56" s="548"/>
      <c r="O56" s="581"/>
      <c r="P56" s="564"/>
      <c r="Q56" s="590"/>
      <c r="R56" s="591"/>
      <c r="IQ56"/>
    </row>
    <row r="57" spans="1:251" s="435" customFormat="1" ht="57" customHeight="1">
      <c r="A57" s="484" t="s">
        <v>152</v>
      </c>
      <c r="B57" s="486">
        <v>392</v>
      </c>
      <c r="C57" s="524">
        <v>301</v>
      </c>
      <c r="D57" s="524">
        <v>380</v>
      </c>
      <c r="E57" s="518">
        <v>-3.061224489795918</v>
      </c>
      <c r="F57" s="475">
        <f t="shared" si="20"/>
        <v>126.24584717607974</v>
      </c>
      <c r="G57" s="526">
        <v>380</v>
      </c>
      <c r="H57" s="477">
        <f t="shared" si="22"/>
        <v>-3.061224489795918</v>
      </c>
      <c r="I57" s="477">
        <f t="shared" si="23"/>
        <v>126.24584717607974</v>
      </c>
      <c r="J57" s="582"/>
      <c r="K57" s="564"/>
      <c r="L57" s="564"/>
      <c r="M57" s="580"/>
      <c r="N57" s="548"/>
      <c r="O57" s="581"/>
      <c r="P57" s="564"/>
      <c r="Q57" s="590"/>
      <c r="R57" s="591"/>
      <c r="IQ57"/>
    </row>
    <row r="58" spans="1:251" s="435" customFormat="1" ht="51.75" customHeight="1">
      <c r="A58" s="484" t="s">
        <v>153</v>
      </c>
      <c r="B58" s="486">
        <v>18480</v>
      </c>
      <c r="C58" s="524">
        <v>17462</v>
      </c>
      <c r="D58" s="524">
        <f>20851+333</f>
        <v>21184</v>
      </c>
      <c r="E58" s="518">
        <v>16.204059243006032</v>
      </c>
      <c r="F58" s="518">
        <f t="shared" si="20"/>
        <v>121.31485511396174</v>
      </c>
      <c r="G58" s="526">
        <f>20851+333</f>
        <v>21184</v>
      </c>
      <c r="H58" s="477">
        <f t="shared" si="22"/>
        <v>14.632034632034632</v>
      </c>
      <c r="I58" s="477">
        <f t="shared" si="23"/>
        <v>121.31485511396174</v>
      </c>
      <c r="J58" s="582"/>
      <c r="K58" s="564"/>
      <c r="L58" s="564"/>
      <c r="M58" s="580"/>
      <c r="N58" s="548"/>
      <c r="O58" s="581"/>
      <c r="P58" s="564"/>
      <c r="Q58" s="590"/>
      <c r="R58" s="591"/>
      <c r="IQ58"/>
    </row>
    <row r="59" spans="1:18" ht="52.5" customHeight="1">
      <c r="A59" s="484" t="s">
        <v>154</v>
      </c>
      <c r="B59" s="525">
        <v>6147</v>
      </c>
      <c r="C59" s="524">
        <v>4259</v>
      </c>
      <c r="D59" s="524">
        <v>5956</v>
      </c>
      <c r="E59" s="518">
        <v>1.2580754845290718</v>
      </c>
      <c r="F59" s="518">
        <f t="shared" si="20"/>
        <v>139.8450340455506</v>
      </c>
      <c r="G59" s="526">
        <v>5956</v>
      </c>
      <c r="H59" s="477">
        <f t="shared" si="22"/>
        <v>-3.1072067675288757</v>
      </c>
      <c r="I59" s="477">
        <f t="shared" si="23"/>
        <v>139.8450340455506</v>
      </c>
      <c r="J59" s="582"/>
      <c r="K59" s="564"/>
      <c r="L59" s="564"/>
      <c r="M59" s="580"/>
      <c r="N59" s="548"/>
      <c r="O59" s="581"/>
      <c r="P59" s="564"/>
      <c r="Q59" s="590"/>
      <c r="R59" s="591"/>
    </row>
    <row r="60" spans="1:18" s="436" customFormat="1" ht="30" customHeight="1">
      <c r="A60" s="484" t="s">
        <v>155</v>
      </c>
      <c r="B60" s="486">
        <v>683</v>
      </c>
      <c r="C60" s="524">
        <v>392</v>
      </c>
      <c r="D60" s="524">
        <v>676</v>
      </c>
      <c r="E60" s="518">
        <v>-1.0248901903367496</v>
      </c>
      <c r="F60" s="518">
        <f t="shared" si="20"/>
        <v>172.44897959183675</v>
      </c>
      <c r="G60" s="526">
        <v>676</v>
      </c>
      <c r="H60" s="477">
        <f t="shared" si="22"/>
        <v>-1.0248901903367496</v>
      </c>
      <c r="I60" s="477">
        <f t="shared" si="23"/>
        <v>172.44897959183675</v>
      </c>
      <c r="J60" s="582"/>
      <c r="K60" s="564"/>
      <c r="L60" s="564"/>
      <c r="M60" s="580"/>
      <c r="N60" s="548"/>
      <c r="O60" s="581"/>
      <c r="P60" s="564"/>
      <c r="Q60" s="590"/>
      <c r="R60" s="591"/>
    </row>
    <row r="61" spans="1:251" s="435" customFormat="1" ht="30" customHeight="1">
      <c r="A61" s="484" t="s">
        <v>156</v>
      </c>
      <c r="B61" s="486">
        <v>12023</v>
      </c>
      <c r="C61" s="524">
        <v>10200</v>
      </c>
      <c r="D61" s="524">
        <f>9993+5621</f>
        <v>15614</v>
      </c>
      <c r="E61" s="518">
        <v>64.7915567282322</v>
      </c>
      <c r="F61" s="518">
        <f t="shared" si="20"/>
        <v>153.078431372549</v>
      </c>
      <c r="G61" s="526">
        <f>9993+5621</f>
        <v>15614</v>
      </c>
      <c r="H61" s="477">
        <f t="shared" si="22"/>
        <v>29.867753472511023</v>
      </c>
      <c r="I61" s="477">
        <f t="shared" si="23"/>
        <v>153.078431372549</v>
      </c>
      <c r="J61" s="582"/>
      <c r="K61" s="564"/>
      <c r="L61" s="564"/>
      <c r="M61" s="580"/>
      <c r="N61" s="548"/>
      <c r="O61" s="581"/>
      <c r="P61" s="564"/>
      <c r="Q61" s="590"/>
      <c r="R61" s="591"/>
      <c r="IQ61"/>
    </row>
    <row r="62" spans="1:251" s="435" customFormat="1" ht="30" customHeight="1">
      <c r="A62" s="484" t="s">
        <v>157</v>
      </c>
      <c r="B62" s="486"/>
      <c r="C62" s="524">
        <v>19527</v>
      </c>
      <c r="D62" s="524">
        <f>24367+3724</f>
        <v>28091</v>
      </c>
      <c r="E62" s="518"/>
      <c r="F62" s="518">
        <f t="shared" si="20"/>
        <v>143.857223331797</v>
      </c>
      <c r="G62" s="524">
        <f>24367+3724</f>
        <v>28091</v>
      </c>
      <c r="H62" s="477"/>
      <c r="I62" s="477">
        <f t="shared" si="23"/>
        <v>143.857223331797</v>
      </c>
      <c r="J62" s="582"/>
      <c r="K62" s="564"/>
      <c r="L62" s="564"/>
      <c r="M62" s="580"/>
      <c r="N62" s="548"/>
      <c r="O62" s="581"/>
      <c r="P62" s="564"/>
      <c r="Q62" s="590"/>
      <c r="R62" s="591"/>
      <c r="IQ62"/>
    </row>
    <row r="63" spans="1:251" s="435" customFormat="1" ht="39" customHeight="1">
      <c r="A63" s="484" t="s">
        <v>158</v>
      </c>
      <c r="B63" s="486">
        <v>2028</v>
      </c>
      <c r="C63" s="524">
        <v>324</v>
      </c>
      <c r="D63" s="524">
        <v>4973</v>
      </c>
      <c r="E63" s="518">
        <v>145.21696252465483</v>
      </c>
      <c r="F63" s="518">
        <f t="shared" si="20"/>
        <v>1534.8765432098767</v>
      </c>
      <c r="G63" s="526">
        <v>4973</v>
      </c>
      <c r="H63" s="477">
        <f aca="true" t="shared" si="24" ref="H63:H65">(G63-B63)/B63*100</f>
        <v>145.21696252465483</v>
      </c>
      <c r="I63" s="477">
        <f t="shared" si="23"/>
        <v>1534.8765432098767</v>
      </c>
      <c r="J63" s="582"/>
      <c r="K63" s="564"/>
      <c r="L63" s="564"/>
      <c r="M63" s="580"/>
      <c r="N63" s="548"/>
      <c r="O63" s="581"/>
      <c r="P63" s="564"/>
      <c r="Q63" s="590"/>
      <c r="R63" s="591"/>
      <c r="IQ63"/>
    </row>
    <row r="64" spans="1:251" s="435" customFormat="1" ht="45.75" customHeight="1">
      <c r="A64" s="484" t="s">
        <v>159</v>
      </c>
      <c r="B64" s="525">
        <v>473</v>
      </c>
      <c r="C64" s="524">
        <v>302</v>
      </c>
      <c r="D64" s="524">
        <v>-768</v>
      </c>
      <c r="E64" s="518">
        <v>-138.53487205218264</v>
      </c>
      <c r="F64" s="518">
        <f t="shared" si="20"/>
        <v>-254.30463576158942</v>
      </c>
      <c r="G64" s="524">
        <v>-768</v>
      </c>
      <c r="H64" s="477">
        <f t="shared" si="24"/>
        <v>-262.3678646934461</v>
      </c>
      <c r="I64" s="477">
        <f t="shared" si="23"/>
        <v>-254.30463576158942</v>
      </c>
      <c r="J64" s="585"/>
      <c r="K64" s="564"/>
      <c r="L64" s="564"/>
      <c r="M64" s="580"/>
      <c r="N64" s="548"/>
      <c r="O64" s="581"/>
      <c r="P64" s="564"/>
      <c r="Q64" s="590"/>
      <c r="R64" s="591"/>
      <c r="IQ64"/>
    </row>
    <row r="65" spans="1:251" s="435" customFormat="1" ht="46.5" customHeight="1">
      <c r="A65" s="484" t="s">
        <v>160</v>
      </c>
      <c r="B65" s="486">
        <v>51</v>
      </c>
      <c r="C65" s="524"/>
      <c r="D65" s="524">
        <v>110</v>
      </c>
      <c r="E65" s="518"/>
      <c r="F65" s="475"/>
      <c r="G65" s="526">
        <v>110</v>
      </c>
      <c r="H65" s="477">
        <f t="shared" si="24"/>
        <v>115.68627450980394</v>
      </c>
      <c r="I65" s="477"/>
      <c r="J65" s="585"/>
      <c r="K65" s="564"/>
      <c r="L65" s="564"/>
      <c r="M65" s="580"/>
      <c r="N65" s="548"/>
      <c r="O65" s="581"/>
      <c r="P65" s="564"/>
      <c r="Q65" s="590"/>
      <c r="R65" s="591"/>
      <c r="IQ65"/>
    </row>
    <row r="66" spans="1:251" s="435" customFormat="1" ht="30" customHeight="1">
      <c r="A66" s="484" t="s">
        <v>161</v>
      </c>
      <c r="B66" s="486"/>
      <c r="C66" s="524">
        <v>53</v>
      </c>
      <c r="D66" s="524">
        <v>53</v>
      </c>
      <c r="E66" s="518">
        <v>20.454545454545457</v>
      </c>
      <c r="F66" s="518">
        <f t="shared" si="20"/>
        <v>100</v>
      </c>
      <c r="G66" s="526">
        <v>53</v>
      </c>
      <c r="H66" s="477"/>
      <c r="I66" s="477"/>
      <c r="J66" s="585"/>
      <c r="K66" s="564"/>
      <c r="L66" s="564"/>
      <c r="M66" s="580"/>
      <c r="N66" s="548"/>
      <c r="O66" s="581"/>
      <c r="P66" s="564"/>
      <c r="Q66" s="590"/>
      <c r="R66" s="591"/>
      <c r="IQ66"/>
    </row>
    <row r="67" spans="1:251" s="435" customFormat="1" ht="30" customHeight="1">
      <c r="A67" s="484" t="s">
        <v>162</v>
      </c>
      <c r="B67" s="486">
        <v>1260</v>
      </c>
      <c r="C67" s="524">
        <v>437</v>
      </c>
      <c r="D67" s="524">
        <f>671+482+506+246</f>
        <v>1905</v>
      </c>
      <c r="E67" s="518">
        <v>47.90372670807454</v>
      </c>
      <c r="F67" s="518">
        <f t="shared" si="20"/>
        <v>435.9267734553776</v>
      </c>
      <c r="G67" s="524">
        <f>671+482+506+246+1000</f>
        <v>2905</v>
      </c>
      <c r="H67" s="477">
        <f aca="true" t="shared" si="25" ref="H67:H70">(G67-B67)/B67*100</f>
        <v>130.55555555555557</v>
      </c>
      <c r="I67" s="477">
        <f aca="true" t="shared" si="26" ref="I67:I69">G67/C67*100</f>
        <v>664.7597254004577</v>
      </c>
      <c r="J67" s="585"/>
      <c r="K67" s="564"/>
      <c r="L67" s="564"/>
      <c r="M67" s="580"/>
      <c r="N67" s="548"/>
      <c r="O67" s="581"/>
      <c r="P67" s="564"/>
      <c r="Q67" s="590"/>
      <c r="R67" s="591"/>
      <c r="IQ67"/>
    </row>
    <row r="68" spans="1:255" s="437" customFormat="1" ht="30" customHeight="1">
      <c r="A68" s="594" t="s">
        <v>163</v>
      </c>
      <c r="B68" s="595">
        <v>26557</v>
      </c>
      <c r="C68" s="516">
        <v>6980</v>
      </c>
      <c r="D68" s="516">
        <v>19930</v>
      </c>
      <c r="E68" s="518">
        <v>-28.226735811005476</v>
      </c>
      <c r="F68" s="518">
        <f t="shared" si="20"/>
        <v>285.5300859598854</v>
      </c>
      <c r="G68" s="516">
        <f>19930+300</f>
        <v>20230</v>
      </c>
      <c r="H68" s="477">
        <f t="shared" si="25"/>
        <v>-23.82422713408894</v>
      </c>
      <c r="I68" s="477">
        <f t="shared" si="26"/>
        <v>289.8280802292264</v>
      </c>
      <c r="J68" s="615"/>
      <c r="K68" s="616"/>
      <c r="L68" s="616"/>
      <c r="M68" s="617"/>
      <c r="N68" s="618"/>
      <c r="O68" s="619"/>
      <c r="P68" s="616"/>
      <c r="Q68" s="622"/>
      <c r="R68" s="623"/>
      <c r="S68" s="624"/>
      <c r="T68" s="624"/>
      <c r="U68" s="624"/>
      <c r="V68" s="624"/>
      <c r="W68" s="624"/>
      <c r="X68" s="624"/>
      <c r="Y68" s="624"/>
      <c r="Z68" s="624"/>
      <c r="AA68" s="624"/>
      <c r="AB68" s="624"/>
      <c r="AC68" s="624"/>
      <c r="AD68" s="624"/>
      <c r="AE68" s="624"/>
      <c r="AF68" s="624"/>
      <c r="AG68" s="624"/>
      <c r="AH68" s="624"/>
      <c r="AI68" s="624"/>
      <c r="AJ68" s="624"/>
      <c r="AK68" s="624"/>
      <c r="AL68" s="624"/>
      <c r="AM68" s="624"/>
      <c r="AN68" s="624"/>
      <c r="AO68" s="624"/>
      <c r="AP68" s="624"/>
      <c r="AQ68" s="624"/>
      <c r="AR68" s="624"/>
      <c r="AS68" s="624"/>
      <c r="AT68" s="624"/>
      <c r="AU68" s="624"/>
      <c r="AV68" s="624"/>
      <c r="AW68" s="624"/>
      <c r="AX68" s="624"/>
      <c r="AY68" s="624"/>
      <c r="AZ68" s="624"/>
      <c r="BA68" s="624"/>
      <c r="BB68" s="624"/>
      <c r="BC68" s="624"/>
      <c r="BD68" s="624"/>
      <c r="BE68" s="624"/>
      <c r="BF68" s="624"/>
      <c r="BG68" s="624"/>
      <c r="BH68" s="624"/>
      <c r="BI68" s="624"/>
      <c r="BJ68" s="624"/>
      <c r="BK68" s="624"/>
      <c r="BL68" s="624"/>
      <c r="BM68" s="624"/>
      <c r="BN68" s="624"/>
      <c r="BO68" s="624"/>
      <c r="BP68" s="624"/>
      <c r="BQ68" s="624"/>
      <c r="BR68" s="624"/>
      <c r="BS68" s="624"/>
      <c r="BT68" s="624"/>
      <c r="BU68" s="624"/>
      <c r="BV68" s="624"/>
      <c r="BW68" s="624"/>
      <c r="BX68" s="624"/>
      <c r="BY68" s="624"/>
      <c r="BZ68" s="624"/>
      <c r="CA68" s="624"/>
      <c r="CB68" s="624"/>
      <c r="CC68" s="624"/>
      <c r="CD68" s="624"/>
      <c r="CE68" s="624"/>
      <c r="CF68" s="624"/>
      <c r="CG68" s="624"/>
      <c r="CH68" s="624"/>
      <c r="CI68" s="624"/>
      <c r="CJ68" s="624"/>
      <c r="CK68" s="624"/>
      <c r="CL68" s="624"/>
      <c r="CM68" s="624"/>
      <c r="CN68" s="624"/>
      <c r="CO68" s="624"/>
      <c r="CP68" s="624"/>
      <c r="CQ68" s="624"/>
      <c r="CR68" s="624"/>
      <c r="CS68" s="624"/>
      <c r="CT68" s="624"/>
      <c r="CU68" s="624"/>
      <c r="CV68" s="624"/>
      <c r="CW68" s="624"/>
      <c r="CX68" s="624"/>
      <c r="CY68" s="624"/>
      <c r="CZ68" s="624"/>
      <c r="DA68" s="624"/>
      <c r="DB68" s="624"/>
      <c r="DC68" s="624"/>
      <c r="DD68" s="624"/>
      <c r="DE68" s="624"/>
      <c r="DF68" s="624"/>
      <c r="DG68" s="624"/>
      <c r="DH68" s="624"/>
      <c r="DI68" s="624"/>
      <c r="DJ68" s="624"/>
      <c r="DK68" s="624"/>
      <c r="DL68" s="624"/>
      <c r="DM68" s="624"/>
      <c r="DN68" s="624"/>
      <c r="DO68" s="624"/>
      <c r="DP68" s="624"/>
      <c r="DQ68" s="624"/>
      <c r="DR68" s="624"/>
      <c r="DS68" s="624"/>
      <c r="DT68" s="624"/>
      <c r="DU68" s="624"/>
      <c r="DV68" s="624"/>
      <c r="DW68" s="624"/>
      <c r="DX68" s="624"/>
      <c r="DY68" s="624"/>
      <c r="DZ68" s="624"/>
      <c r="EA68" s="624"/>
      <c r="EB68" s="624"/>
      <c r="EC68" s="624"/>
      <c r="ED68" s="624"/>
      <c r="EE68" s="624"/>
      <c r="EF68" s="624"/>
      <c r="EG68" s="624"/>
      <c r="EH68" s="624"/>
      <c r="EI68" s="624"/>
      <c r="EJ68" s="624"/>
      <c r="EK68" s="624"/>
      <c r="EL68" s="624"/>
      <c r="EM68" s="624"/>
      <c r="EN68" s="624"/>
      <c r="EO68" s="624"/>
      <c r="EP68" s="624"/>
      <c r="EQ68" s="624"/>
      <c r="ER68" s="624"/>
      <c r="ES68" s="624"/>
      <c r="ET68" s="624"/>
      <c r="EU68" s="624"/>
      <c r="EV68" s="624"/>
      <c r="EW68" s="624"/>
      <c r="EX68" s="624"/>
      <c r="EY68" s="624"/>
      <c r="EZ68" s="624"/>
      <c r="FA68" s="624"/>
      <c r="FB68" s="624"/>
      <c r="FC68" s="624"/>
      <c r="FD68" s="624"/>
      <c r="FE68" s="624"/>
      <c r="FF68" s="624"/>
      <c r="FG68" s="624"/>
      <c r="FH68" s="624"/>
      <c r="FI68" s="624"/>
      <c r="FJ68" s="624"/>
      <c r="FK68" s="624"/>
      <c r="FL68" s="624"/>
      <c r="FM68" s="624"/>
      <c r="FN68" s="624"/>
      <c r="FO68" s="624"/>
      <c r="FP68" s="624"/>
      <c r="FQ68" s="624"/>
      <c r="FR68" s="624"/>
      <c r="FS68" s="624"/>
      <c r="FT68" s="624"/>
      <c r="FU68" s="624"/>
      <c r="FV68" s="624"/>
      <c r="FW68" s="624"/>
      <c r="FX68" s="624"/>
      <c r="FY68" s="624"/>
      <c r="FZ68" s="624"/>
      <c r="GA68" s="624"/>
      <c r="GB68" s="624"/>
      <c r="GC68" s="624"/>
      <c r="GD68" s="624"/>
      <c r="GE68" s="624"/>
      <c r="GF68" s="624"/>
      <c r="GG68" s="624"/>
      <c r="GH68" s="624"/>
      <c r="GI68" s="624"/>
      <c r="GJ68" s="624"/>
      <c r="GK68" s="624"/>
      <c r="GL68" s="624"/>
      <c r="GM68" s="624"/>
      <c r="GN68" s="624"/>
      <c r="GO68" s="624"/>
      <c r="GP68" s="624"/>
      <c r="GQ68" s="624"/>
      <c r="GR68" s="624"/>
      <c r="GS68" s="624"/>
      <c r="GT68" s="624"/>
      <c r="GU68" s="624"/>
      <c r="GV68" s="624"/>
      <c r="GW68" s="624"/>
      <c r="GX68" s="624"/>
      <c r="GY68" s="624"/>
      <c r="GZ68" s="624"/>
      <c r="HA68" s="624"/>
      <c r="HB68" s="624"/>
      <c r="HC68" s="624"/>
      <c r="HD68" s="624"/>
      <c r="HE68" s="624"/>
      <c r="HF68" s="624"/>
      <c r="HG68" s="624"/>
      <c r="HH68" s="624"/>
      <c r="HI68" s="624"/>
      <c r="HJ68" s="624"/>
      <c r="HK68" s="624"/>
      <c r="HL68" s="624"/>
      <c r="HM68" s="624"/>
      <c r="HN68" s="624"/>
      <c r="HO68" s="624"/>
      <c r="HP68" s="624"/>
      <c r="HQ68" s="624"/>
      <c r="HR68" s="624"/>
      <c r="HS68" s="624"/>
      <c r="HT68" s="624"/>
      <c r="HU68" s="624"/>
      <c r="HV68" s="624"/>
      <c r="HW68" s="624"/>
      <c r="HX68" s="624"/>
      <c r="HY68" s="624"/>
      <c r="HZ68" s="624"/>
      <c r="IA68" s="624"/>
      <c r="IB68" s="624"/>
      <c r="IC68" s="624"/>
      <c r="ID68" s="624"/>
      <c r="IE68" s="624"/>
      <c r="IF68" s="624"/>
      <c r="IG68" s="624"/>
      <c r="IH68" s="624"/>
      <c r="II68" s="624"/>
      <c r="IJ68" s="624"/>
      <c r="IK68" s="624"/>
      <c r="IL68" s="624"/>
      <c r="IM68" s="624"/>
      <c r="IN68" s="624"/>
      <c r="IO68" s="624"/>
      <c r="IP68" s="624"/>
      <c r="IR68" s="624"/>
      <c r="IS68" s="624"/>
      <c r="IT68" s="624"/>
      <c r="IU68" s="624"/>
    </row>
    <row r="69" spans="1:251" s="435" customFormat="1" ht="30" customHeight="1">
      <c r="A69" s="596" t="s">
        <v>164</v>
      </c>
      <c r="B69" s="595">
        <v>27815</v>
      </c>
      <c r="C69" s="516">
        <v>9795</v>
      </c>
      <c r="D69" s="595">
        <v>9848</v>
      </c>
      <c r="E69" s="518">
        <v>-64.59464317814128</v>
      </c>
      <c r="F69" s="518">
        <f t="shared" si="20"/>
        <v>100.5410923940786</v>
      </c>
      <c r="G69" s="597">
        <v>9848</v>
      </c>
      <c r="H69" s="477">
        <f t="shared" si="25"/>
        <v>-64.59464317814128</v>
      </c>
      <c r="I69" s="477">
        <f t="shared" si="26"/>
        <v>100.5410923940786</v>
      </c>
      <c r="J69" s="582"/>
      <c r="K69" s="564"/>
      <c r="L69" s="564"/>
      <c r="M69" s="580"/>
      <c r="N69" s="548"/>
      <c r="O69" s="581"/>
      <c r="P69" s="564"/>
      <c r="Q69" s="590"/>
      <c r="R69" s="591"/>
      <c r="S69" s="624"/>
      <c r="IQ69"/>
    </row>
    <row r="70" spans="1:251" s="435" customFormat="1" ht="30" customHeight="1">
      <c r="A70" s="596" t="s">
        <v>165</v>
      </c>
      <c r="B70" s="595">
        <v>10434</v>
      </c>
      <c r="C70" s="598"/>
      <c r="D70" s="599">
        <v>25855</v>
      </c>
      <c r="E70" s="518">
        <v>147.79</v>
      </c>
      <c r="F70" s="475"/>
      <c r="G70" s="598">
        <v>25855</v>
      </c>
      <c r="H70" s="477">
        <f t="shared" si="25"/>
        <v>147.79566800843395</v>
      </c>
      <c r="I70" s="477"/>
      <c r="J70" s="582"/>
      <c r="K70" s="564"/>
      <c r="L70" s="564"/>
      <c r="M70" s="580"/>
      <c r="N70" s="548"/>
      <c r="O70" s="581"/>
      <c r="P70" s="564"/>
      <c r="Q70" s="590"/>
      <c r="R70" s="591"/>
      <c r="IQ70"/>
    </row>
    <row r="71" spans="1:251" s="435" customFormat="1" ht="30" customHeight="1">
      <c r="A71" s="600" t="s">
        <v>166</v>
      </c>
      <c r="B71" s="516"/>
      <c r="C71" s="601">
        <v>6260</v>
      </c>
      <c r="D71" s="516"/>
      <c r="E71" s="516"/>
      <c r="F71" s="475">
        <f t="shared" si="20"/>
        <v>0</v>
      </c>
      <c r="G71" s="601"/>
      <c r="H71" s="477"/>
      <c r="I71" s="477">
        <f>G71/C71*100</f>
        <v>0</v>
      </c>
      <c r="J71" s="582"/>
      <c r="K71" s="564"/>
      <c r="L71" s="564"/>
      <c r="M71" s="580"/>
      <c r="N71" s="548"/>
      <c r="O71" s="581"/>
      <c r="P71" s="564"/>
      <c r="Q71" s="590"/>
      <c r="R71" s="591"/>
      <c r="IQ71"/>
    </row>
    <row r="72" spans="1:251" s="435" customFormat="1" ht="30" customHeight="1">
      <c r="A72" s="600"/>
      <c r="B72" s="516"/>
      <c r="C72" s="601"/>
      <c r="D72" s="516"/>
      <c r="E72" s="516"/>
      <c r="F72" s="475"/>
      <c r="G72" s="601"/>
      <c r="H72" s="477"/>
      <c r="I72" s="477"/>
      <c r="J72" s="582"/>
      <c r="K72" s="564"/>
      <c r="L72" s="564"/>
      <c r="M72" s="580"/>
      <c r="N72" s="548"/>
      <c r="O72" s="581"/>
      <c r="P72" s="564"/>
      <c r="Q72" s="590"/>
      <c r="R72" s="591"/>
      <c r="IQ72"/>
    </row>
    <row r="73" spans="1:251" s="435" customFormat="1" ht="30" customHeight="1">
      <c r="A73" s="600"/>
      <c r="B73" s="516"/>
      <c r="C73" s="601"/>
      <c r="D73" s="516"/>
      <c r="E73" s="516"/>
      <c r="F73" s="475"/>
      <c r="G73" s="601"/>
      <c r="H73" s="477"/>
      <c r="I73" s="477"/>
      <c r="J73" s="582"/>
      <c r="K73" s="564"/>
      <c r="L73" s="564"/>
      <c r="M73" s="580"/>
      <c r="N73" s="548"/>
      <c r="O73" s="581"/>
      <c r="P73" s="564"/>
      <c r="Q73" s="590"/>
      <c r="R73" s="591"/>
      <c r="IQ73"/>
    </row>
    <row r="74" spans="1:251" s="435" customFormat="1" ht="30" customHeight="1">
      <c r="A74" s="602"/>
      <c r="B74" s="603"/>
      <c r="C74" s="603"/>
      <c r="D74" s="603"/>
      <c r="E74" s="603"/>
      <c r="F74" s="475"/>
      <c r="G74" s="603"/>
      <c r="H74" s="477"/>
      <c r="I74" s="477"/>
      <c r="J74" s="558"/>
      <c r="K74" s="603"/>
      <c r="L74" s="603"/>
      <c r="M74" s="603"/>
      <c r="N74" s="603"/>
      <c r="O74" s="620"/>
      <c r="P74" s="603"/>
      <c r="Q74" s="605"/>
      <c r="R74" s="591"/>
      <c r="IQ74"/>
    </row>
    <row r="75" spans="1:251" s="435" customFormat="1" ht="30" customHeight="1">
      <c r="A75" s="602" t="s">
        <v>167</v>
      </c>
      <c r="B75" s="603">
        <f aca="true" t="shared" si="27" ref="B75:G75">B34+B35+B69+B70+B71</f>
        <v>275726</v>
      </c>
      <c r="C75" s="603">
        <f t="shared" si="27"/>
        <v>237549</v>
      </c>
      <c r="D75" s="603">
        <f t="shared" si="27"/>
        <v>270181</v>
      </c>
      <c r="E75" s="604">
        <v>1.27</v>
      </c>
      <c r="F75" s="605">
        <f>D75/C75*100</f>
        <v>113.7369553229018</v>
      </c>
      <c r="G75" s="603">
        <f t="shared" si="27"/>
        <v>275515.3</v>
      </c>
      <c r="H75" s="477">
        <f>(G75-B75)/B75*100</f>
        <v>-0.07641644241022306</v>
      </c>
      <c r="I75" s="477">
        <f>G75/C75*100</f>
        <v>115.9825130815116</v>
      </c>
      <c r="J75" s="558" t="s">
        <v>168</v>
      </c>
      <c r="K75" s="603">
        <f>K33+K34+K38</f>
        <v>237549</v>
      </c>
      <c r="L75" s="603">
        <f>L33+L38+L51</f>
        <v>270181</v>
      </c>
      <c r="M75" s="621">
        <v>-18.177759882357062</v>
      </c>
      <c r="N75" s="605">
        <f>L75/K75*100</f>
        <v>113.7369553229018</v>
      </c>
      <c r="O75" s="620">
        <f>O33+O34+O38+O51</f>
        <v>275515.3</v>
      </c>
      <c r="P75" s="603">
        <f>P33+P34+P38+P44+P51</f>
        <v>275726</v>
      </c>
      <c r="Q75" s="605">
        <f>(O75-P75)/P75*100</f>
        <v>-0.07641644241022306</v>
      </c>
      <c r="R75" s="591">
        <f>O75/K75*100</f>
        <v>115.9825130815116</v>
      </c>
      <c r="IQ75"/>
    </row>
    <row r="76" spans="1:251" s="435" customFormat="1" ht="30" customHeight="1">
      <c r="A76" s="606"/>
      <c r="B76" s="607"/>
      <c r="C76" s="440"/>
      <c r="D76" s="607"/>
      <c r="E76" s="607"/>
      <c r="F76" s="607"/>
      <c r="G76" s="608"/>
      <c r="H76" s="609"/>
      <c r="I76" s="441"/>
      <c r="J76" s="442"/>
      <c r="K76" s="443"/>
      <c r="L76" s="443"/>
      <c r="M76" s="444"/>
      <c r="N76" s="441"/>
      <c r="O76" s="445"/>
      <c r="P76" s="443"/>
      <c r="Q76" s="446"/>
      <c r="R76" s="447"/>
      <c r="IQ76"/>
    </row>
    <row r="77" spans="1:251" s="435" customFormat="1" ht="30" customHeight="1">
      <c r="A77" s="606"/>
      <c r="B77" s="607"/>
      <c r="C77" s="440"/>
      <c r="D77" s="607"/>
      <c r="E77" s="607"/>
      <c r="F77" s="607"/>
      <c r="G77" s="440"/>
      <c r="H77" s="441"/>
      <c r="I77" s="441"/>
      <c r="J77" s="442"/>
      <c r="K77" s="443"/>
      <c r="L77" s="443"/>
      <c r="M77" s="444"/>
      <c r="N77" s="441"/>
      <c r="O77" s="445"/>
      <c r="P77" s="443"/>
      <c r="Q77" s="446"/>
      <c r="R77" s="447"/>
      <c r="IQ77"/>
    </row>
    <row r="78" spans="1:251" s="435" customFormat="1" ht="19.5" customHeight="1">
      <c r="A78" s="606"/>
      <c r="B78" s="607"/>
      <c r="C78" s="440"/>
      <c r="D78" s="607"/>
      <c r="E78" s="607"/>
      <c r="F78" s="607"/>
      <c r="G78" s="610"/>
      <c r="H78" s="611"/>
      <c r="I78" s="441"/>
      <c r="J78" s="442"/>
      <c r="K78" s="443"/>
      <c r="L78" s="443"/>
      <c r="M78" s="444"/>
      <c r="N78" s="441"/>
      <c r="O78" s="445"/>
      <c r="P78" s="443"/>
      <c r="Q78" s="446"/>
      <c r="R78" s="447"/>
      <c r="IQ78"/>
    </row>
    <row r="79" spans="1:251" s="435" customFormat="1" ht="48" customHeight="1">
      <c r="A79" s="606"/>
      <c r="B79" s="607"/>
      <c r="C79" s="440"/>
      <c r="D79" s="607"/>
      <c r="E79" s="607"/>
      <c r="F79" s="607"/>
      <c r="G79" s="440"/>
      <c r="H79" s="441"/>
      <c r="I79" s="441"/>
      <c r="J79" s="442"/>
      <c r="K79" s="443"/>
      <c r="L79" s="443"/>
      <c r="M79" s="444"/>
      <c r="N79" s="441"/>
      <c r="O79" s="445"/>
      <c r="P79" s="443"/>
      <c r="Q79" s="446"/>
      <c r="R79" s="447"/>
      <c r="IQ79"/>
    </row>
    <row r="80" spans="1:251" s="435" customFormat="1" ht="19.5" customHeight="1">
      <c r="A80" s="438"/>
      <c r="B80" s="439"/>
      <c r="C80" s="440"/>
      <c r="D80" s="439"/>
      <c r="E80" s="439"/>
      <c r="F80" s="439"/>
      <c r="G80" s="440"/>
      <c r="H80" s="441"/>
      <c r="I80" s="441"/>
      <c r="J80" s="442"/>
      <c r="K80" s="443"/>
      <c r="L80" s="443"/>
      <c r="M80" s="444"/>
      <c r="N80" s="441"/>
      <c r="O80" s="445"/>
      <c r="P80" s="443"/>
      <c r="Q80" s="446"/>
      <c r="R80" s="447"/>
      <c r="IQ80"/>
    </row>
    <row r="81" spans="1:251" s="435" customFormat="1" ht="19.5" customHeight="1">
      <c r="A81" s="438"/>
      <c r="B81" s="439"/>
      <c r="C81" s="440"/>
      <c r="D81" s="439"/>
      <c r="E81" s="439"/>
      <c r="F81" s="439"/>
      <c r="G81" s="440"/>
      <c r="H81" s="441"/>
      <c r="I81" s="441"/>
      <c r="J81" s="442"/>
      <c r="K81" s="443"/>
      <c r="L81" s="443"/>
      <c r="M81" s="444"/>
      <c r="N81" s="441"/>
      <c r="O81" s="445"/>
      <c r="P81" s="443"/>
      <c r="Q81" s="446"/>
      <c r="R81" s="447"/>
      <c r="IQ81"/>
    </row>
    <row r="82" spans="1:251" s="435" customFormat="1" ht="19.5" customHeight="1">
      <c r="A82" s="438"/>
      <c r="B82" s="439"/>
      <c r="C82" s="440"/>
      <c r="D82" s="439"/>
      <c r="E82" s="439"/>
      <c r="F82" s="439"/>
      <c r="G82" s="440"/>
      <c r="H82" s="441"/>
      <c r="I82" s="441"/>
      <c r="J82" s="442"/>
      <c r="K82" s="443"/>
      <c r="L82" s="443"/>
      <c r="M82" s="444"/>
      <c r="N82" s="441"/>
      <c r="O82" s="445"/>
      <c r="P82" s="443"/>
      <c r="Q82" s="446"/>
      <c r="R82" s="447"/>
      <c r="IQ82"/>
    </row>
    <row r="83" spans="1:251" s="435" customFormat="1" ht="19.5" customHeight="1">
      <c r="A83" s="438"/>
      <c r="B83" s="439"/>
      <c r="C83" s="440"/>
      <c r="D83" s="439"/>
      <c r="E83" s="439"/>
      <c r="F83" s="439"/>
      <c r="G83" s="440"/>
      <c r="H83" s="441"/>
      <c r="I83" s="441"/>
      <c r="J83" s="442"/>
      <c r="K83" s="443"/>
      <c r="L83" s="443"/>
      <c r="M83" s="444"/>
      <c r="N83" s="441"/>
      <c r="O83" s="445"/>
      <c r="P83" s="443"/>
      <c r="Q83" s="446"/>
      <c r="R83" s="447"/>
      <c r="IQ83"/>
    </row>
    <row r="84" spans="1:251" s="435" customFormat="1" ht="19.5" customHeight="1">
      <c r="A84" s="438"/>
      <c r="B84" s="439"/>
      <c r="C84" s="440"/>
      <c r="D84" s="439"/>
      <c r="E84" s="439"/>
      <c r="F84" s="439"/>
      <c r="G84" s="440"/>
      <c r="H84" s="441"/>
      <c r="I84" s="441"/>
      <c r="J84" s="442"/>
      <c r="K84" s="443"/>
      <c r="L84" s="443"/>
      <c r="M84" s="444"/>
      <c r="N84" s="441"/>
      <c r="O84" s="445"/>
      <c r="P84" s="443"/>
      <c r="Q84" s="446"/>
      <c r="R84" s="447"/>
      <c r="IQ84"/>
    </row>
    <row r="85" spans="1:251" s="435" customFormat="1" ht="19.5" customHeight="1">
      <c r="A85" s="438"/>
      <c r="B85" s="439"/>
      <c r="C85" s="440"/>
      <c r="D85" s="439"/>
      <c r="E85" s="439"/>
      <c r="F85" s="439"/>
      <c r="G85" s="440"/>
      <c r="H85" s="441"/>
      <c r="I85" s="441"/>
      <c r="J85" s="442"/>
      <c r="K85" s="443"/>
      <c r="L85" s="443"/>
      <c r="M85" s="444"/>
      <c r="N85" s="441"/>
      <c r="O85" s="445"/>
      <c r="P85" s="443"/>
      <c r="Q85" s="446"/>
      <c r="R85" s="447"/>
      <c r="IQ85"/>
    </row>
    <row r="86" spans="1:251" s="435" customFormat="1" ht="19.5" customHeight="1">
      <c r="A86" s="438"/>
      <c r="B86" s="439"/>
      <c r="C86" s="440"/>
      <c r="D86" s="439"/>
      <c r="E86" s="439"/>
      <c r="F86" s="439"/>
      <c r="G86" s="440"/>
      <c r="H86" s="441"/>
      <c r="I86" s="441"/>
      <c r="J86" s="442"/>
      <c r="K86" s="443"/>
      <c r="L86" s="443"/>
      <c r="M86" s="444"/>
      <c r="N86" s="441"/>
      <c r="O86" s="445"/>
      <c r="P86" s="443"/>
      <c r="Q86" s="446"/>
      <c r="R86" s="447"/>
      <c r="IQ86"/>
    </row>
    <row r="87" spans="1:251" s="435" customFormat="1" ht="19.5" customHeight="1">
      <c r="A87" s="438"/>
      <c r="B87" s="439"/>
      <c r="C87" s="440"/>
      <c r="D87" s="439"/>
      <c r="E87" s="439"/>
      <c r="F87" s="439"/>
      <c r="G87" s="440"/>
      <c r="H87" s="441"/>
      <c r="I87" s="441"/>
      <c r="J87" s="442"/>
      <c r="K87" s="443"/>
      <c r="L87" s="443"/>
      <c r="M87" s="444"/>
      <c r="N87" s="441"/>
      <c r="O87" s="445"/>
      <c r="P87" s="443"/>
      <c r="Q87" s="446"/>
      <c r="R87" s="447"/>
      <c r="IQ87"/>
    </row>
    <row r="88" spans="1:18" s="435" customFormat="1" ht="19.5" customHeight="1">
      <c r="A88" s="438"/>
      <c r="B88" s="439"/>
      <c r="C88" s="440"/>
      <c r="D88" s="439"/>
      <c r="E88" s="439"/>
      <c r="F88" s="439"/>
      <c r="G88" s="440"/>
      <c r="H88" s="441"/>
      <c r="I88" s="441"/>
      <c r="J88" s="442"/>
      <c r="K88" s="443"/>
      <c r="L88" s="443"/>
      <c r="M88" s="444"/>
      <c r="N88" s="441"/>
      <c r="O88" s="445"/>
      <c r="P88" s="443"/>
      <c r="Q88" s="446"/>
      <c r="R88" s="447"/>
    </row>
    <row r="89" spans="1:251" s="435" customFormat="1" ht="19.5" customHeight="1">
      <c r="A89" s="438"/>
      <c r="B89" s="439"/>
      <c r="C89" s="440"/>
      <c r="D89" s="439"/>
      <c r="E89" s="439"/>
      <c r="F89" s="439"/>
      <c r="G89" s="440"/>
      <c r="H89" s="441"/>
      <c r="I89" s="441"/>
      <c r="J89" s="442"/>
      <c r="K89" s="443"/>
      <c r="L89" s="443"/>
      <c r="M89" s="444"/>
      <c r="N89" s="441"/>
      <c r="O89" s="445"/>
      <c r="P89" s="443"/>
      <c r="Q89" s="446"/>
      <c r="R89" s="447"/>
      <c r="IQ89"/>
    </row>
    <row r="90" spans="1:251" s="435" customFormat="1" ht="19.5" customHeight="1">
      <c r="A90" s="606"/>
      <c r="B90" s="607"/>
      <c r="C90" s="440"/>
      <c r="D90" s="607"/>
      <c r="E90" s="607"/>
      <c r="F90" s="607"/>
      <c r="G90" s="440"/>
      <c r="H90" s="441"/>
      <c r="I90" s="441"/>
      <c r="J90" s="442"/>
      <c r="K90" s="443"/>
      <c r="L90" s="443"/>
      <c r="M90" s="444"/>
      <c r="N90" s="441"/>
      <c r="O90" s="445"/>
      <c r="P90" s="443"/>
      <c r="Q90" s="446"/>
      <c r="R90" s="447"/>
      <c r="IQ90"/>
    </row>
    <row r="91" spans="1:251" s="435" customFormat="1" ht="19.5" customHeight="1">
      <c r="A91" s="438"/>
      <c r="B91" s="439"/>
      <c r="C91" s="440"/>
      <c r="D91" s="439"/>
      <c r="E91" s="439"/>
      <c r="F91" s="439"/>
      <c r="G91" s="440"/>
      <c r="H91" s="441"/>
      <c r="I91" s="441"/>
      <c r="J91" s="442"/>
      <c r="K91" s="443"/>
      <c r="L91" s="443"/>
      <c r="M91" s="444"/>
      <c r="N91" s="441"/>
      <c r="O91" s="445"/>
      <c r="P91" s="443"/>
      <c r="Q91" s="446"/>
      <c r="R91" s="447"/>
      <c r="IQ91"/>
    </row>
    <row r="92" spans="1:251" s="435" customFormat="1" ht="19.5" customHeight="1">
      <c r="A92" s="606"/>
      <c r="B92" s="607"/>
      <c r="C92" s="440"/>
      <c r="D92" s="607"/>
      <c r="E92" s="607"/>
      <c r="F92" s="607"/>
      <c r="G92" s="440"/>
      <c r="H92" s="441"/>
      <c r="I92" s="441"/>
      <c r="J92" s="442"/>
      <c r="K92" s="443"/>
      <c r="L92" s="443"/>
      <c r="M92" s="444"/>
      <c r="N92" s="441"/>
      <c r="O92" s="445"/>
      <c r="P92" s="443"/>
      <c r="Q92" s="446"/>
      <c r="R92" s="447"/>
      <c r="IQ92"/>
    </row>
    <row r="93" spans="1:251" s="435" customFormat="1" ht="39.75" customHeight="1">
      <c r="A93" s="606"/>
      <c r="B93" s="607"/>
      <c r="C93" s="612"/>
      <c r="D93" s="607"/>
      <c r="E93" s="607"/>
      <c r="F93" s="607"/>
      <c r="G93" s="612"/>
      <c r="H93" s="446"/>
      <c r="I93" s="441"/>
      <c r="J93" s="442"/>
      <c r="K93" s="443"/>
      <c r="L93" s="443"/>
      <c r="M93" s="444"/>
      <c r="N93" s="441"/>
      <c r="O93" s="445"/>
      <c r="P93" s="443"/>
      <c r="Q93" s="446"/>
      <c r="R93" s="447"/>
      <c r="IQ93"/>
    </row>
    <row r="94" spans="1:251" s="435" customFormat="1" ht="39" customHeight="1">
      <c r="A94" s="606"/>
      <c r="B94" s="607"/>
      <c r="C94" s="612"/>
      <c r="D94" s="607"/>
      <c r="E94" s="607"/>
      <c r="F94" s="607"/>
      <c r="G94" s="612"/>
      <c r="H94" s="446"/>
      <c r="I94" s="441"/>
      <c r="J94" s="442"/>
      <c r="K94" s="443"/>
      <c r="L94" s="443"/>
      <c r="M94" s="444"/>
      <c r="N94" s="441"/>
      <c r="O94" s="445"/>
      <c r="P94" s="443"/>
      <c r="Q94" s="446"/>
      <c r="R94" s="447"/>
      <c r="IQ94"/>
    </row>
    <row r="95" spans="1:251" s="435" customFormat="1" ht="39" customHeight="1">
      <c r="A95" s="606"/>
      <c r="B95" s="607"/>
      <c r="C95" s="612"/>
      <c r="D95" s="607"/>
      <c r="E95" s="607"/>
      <c r="F95" s="607"/>
      <c r="G95" s="613"/>
      <c r="H95" s="611"/>
      <c r="I95" s="441"/>
      <c r="J95" s="442"/>
      <c r="K95" s="443"/>
      <c r="L95" s="443"/>
      <c r="M95" s="444"/>
      <c r="N95" s="441"/>
      <c r="O95" s="445"/>
      <c r="P95" s="443"/>
      <c r="Q95" s="446"/>
      <c r="R95" s="447"/>
      <c r="IQ95"/>
    </row>
    <row r="96" spans="1:251" s="435" customFormat="1" ht="39" customHeight="1">
      <c r="A96" s="606"/>
      <c r="B96" s="607"/>
      <c r="C96" s="614"/>
      <c r="D96" s="607"/>
      <c r="E96" s="607"/>
      <c r="F96" s="607"/>
      <c r="G96" s="613"/>
      <c r="H96" s="611"/>
      <c r="I96" s="441"/>
      <c r="J96" s="442"/>
      <c r="K96" s="443"/>
      <c r="L96" s="443"/>
      <c r="M96" s="444"/>
      <c r="N96" s="441"/>
      <c r="O96" s="445"/>
      <c r="P96" s="443"/>
      <c r="Q96" s="446"/>
      <c r="R96" s="447"/>
      <c r="IQ96"/>
    </row>
    <row r="97" spans="1:251" s="435" customFormat="1" ht="39" customHeight="1">
      <c r="A97" s="438"/>
      <c r="B97" s="439"/>
      <c r="C97" s="440"/>
      <c r="D97" s="439"/>
      <c r="E97" s="439"/>
      <c r="F97" s="439"/>
      <c r="G97" s="440"/>
      <c r="H97" s="441"/>
      <c r="I97" s="441"/>
      <c r="J97" s="442"/>
      <c r="K97" s="443"/>
      <c r="L97" s="443"/>
      <c r="M97" s="444"/>
      <c r="N97" s="441"/>
      <c r="O97" s="445"/>
      <c r="P97" s="443"/>
      <c r="Q97" s="446"/>
      <c r="R97" s="447"/>
      <c r="IQ97"/>
    </row>
    <row r="98" spans="1:251" s="435" customFormat="1" ht="19.5" customHeight="1">
      <c r="A98" s="606"/>
      <c r="B98" s="607"/>
      <c r="C98" s="440"/>
      <c r="D98" s="607"/>
      <c r="E98" s="607"/>
      <c r="F98" s="607"/>
      <c r="G98" s="440"/>
      <c r="H98" s="441"/>
      <c r="I98" s="441"/>
      <c r="J98" s="442"/>
      <c r="K98" s="443"/>
      <c r="L98" s="443"/>
      <c r="M98" s="444"/>
      <c r="N98" s="441"/>
      <c r="O98" s="445"/>
      <c r="P98" s="443"/>
      <c r="Q98" s="446"/>
      <c r="R98" s="447"/>
      <c r="IQ98"/>
    </row>
    <row r="99" spans="1:251" s="435" customFormat="1" ht="64.5" customHeight="1">
      <c r="A99" s="606"/>
      <c r="B99" s="607"/>
      <c r="C99" s="440"/>
      <c r="D99" s="607"/>
      <c r="E99" s="607"/>
      <c r="F99" s="607"/>
      <c r="G99" s="440"/>
      <c r="H99" s="441"/>
      <c r="I99" s="441"/>
      <c r="J99" s="442"/>
      <c r="K99" s="443"/>
      <c r="L99" s="443"/>
      <c r="M99" s="444"/>
      <c r="N99" s="441"/>
      <c r="O99" s="445"/>
      <c r="P99" s="443"/>
      <c r="Q99" s="446"/>
      <c r="R99" s="447"/>
      <c r="IQ99"/>
    </row>
    <row r="100" spans="1:251" s="435" customFormat="1" ht="52.5" customHeight="1">
      <c r="A100" s="438"/>
      <c r="B100" s="439"/>
      <c r="C100" s="440"/>
      <c r="D100" s="439"/>
      <c r="E100" s="439"/>
      <c r="F100" s="439"/>
      <c r="G100" s="440"/>
      <c r="H100" s="441"/>
      <c r="I100" s="441"/>
      <c r="J100" s="442"/>
      <c r="K100" s="443"/>
      <c r="L100" s="443"/>
      <c r="M100" s="444"/>
      <c r="N100" s="441"/>
      <c r="O100" s="445"/>
      <c r="P100" s="443"/>
      <c r="Q100" s="446"/>
      <c r="R100" s="447"/>
      <c r="IQ100"/>
    </row>
    <row r="101" spans="1:251" s="435" customFormat="1" ht="19.5" customHeight="1">
      <c r="A101" s="438"/>
      <c r="B101" s="439"/>
      <c r="C101" s="440"/>
      <c r="D101" s="439"/>
      <c r="E101" s="439"/>
      <c r="F101" s="439"/>
      <c r="G101" s="440"/>
      <c r="H101" s="441"/>
      <c r="I101" s="441"/>
      <c r="J101" s="442"/>
      <c r="K101" s="443"/>
      <c r="L101" s="443"/>
      <c r="M101" s="444"/>
      <c r="N101" s="441"/>
      <c r="O101" s="445"/>
      <c r="P101" s="443"/>
      <c r="Q101" s="446"/>
      <c r="R101" s="447"/>
      <c r="IQ101"/>
    </row>
    <row r="102" spans="1:251" s="435" customFormat="1" ht="19.5" customHeight="1">
      <c r="A102" s="438"/>
      <c r="B102" s="439"/>
      <c r="C102" s="440"/>
      <c r="D102" s="439"/>
      <c r="E102" s="439"/>
      <c r="F102" s="439"/>
      <c r="G102" s="440"/>
      <c r="H102" s="441"/>
      <c r="I102" s="441"/>
      <c r="J102" s="442"/>
      <c r="K102" s="443"/>
      <c r="L102" s="443"/>
      <c r="M102" s="444"/>
      <c r="N102" s="441"/>
      <c r="O102" s="445"/>
      <c r="P102" s="443"/>
      <c r="Q102" s="446"/>
      <c r="R102" s="447"/>
      <c r="IQ102"/>
    </row>
    <row r="103" spans="1:251" s="435" customFormat="1" ht="19.5" customHeight="1">
      <c r="A103" s="438"/>
      <c r="B103" s="439"/>
      <c r="D103" s="439"/>
      <c r="E103" s="439"/>
      <c r="F103" s="439"/>
      <c r="H103" s="441"/>
      <c r="I103" s="441"/>
      <c r="J103" s="442"/>
      <c r="K103" s="443"/>
      <c r="L103" s="443"/>
      <c r="M103" s="444"/>
      <c r="N103" s="441"/>
      <c r="O103" s="445"/>
      <c r="P103" s="443"/>
      <c r="Q103" s="446"/>
      <c r="R103" s="447"/>
      <c r="IQ103"/>
    </row>
    <row r="104" spans="1:251" s="435" customFormat="1" ht="19.5" customHeight="1">
      <c r="A104" s="438"/>
      <c r="B104" s="439"/>
      <c r="D104" s="439"/>
      <c r="E104" s="439"/>
      <c r="F104" s="439"/>
      <c r="H104" s="441"/>
      <c r="I104" s="441"/>
      <c r="J104" s="442"/>
      <c r="K104" s="443"/>
      <c r="L104" s="443"/>
      <c r="M104" s="444"/>
      <c r="N104" s="441"/>
      <c r="O104" s="445"/>
      <c r="P104" s="443"/>
      <c r="Q104" s="446"/>
      <c r="R104" s="447"/>
      <c r="IQ104"/>
    </row>
    <row r="105" spans="1:251" s="435" customFormat="1" ht="19.5" customHeight="1">
      <c r="A105" s="438"/>
      <c r="B105" s="439"/>
      <c r="D105" s="439"/>
      <c r="E105" s="439"/>
      <c r="F105" s="439"/>
      <c r="H105" s="441"/>
      <c r="I105" s="441"/>
      <c r="J105" s="442"/>
      <c r="K105" s="443"/>
      <c r="L105" s="443"/>
      <c r="M105" s="444"/>
      <c r="N105" s="441"/>
      <c r="O105" s="445"/>
      <c r="P105" s="443"/>
      <c r="Q105" s="446"/>
      <c r="R105" s="447"/>
      <c r="IQ105"/>
    </row>
    <row r="106" spans="1:251" s="435" customFormat="1" ht="19.5" customHeight="1">
      <c r="A106" s="438"/>
      <c r="B106" s="439"/>
      <c r="D106" s="439"/>
      <c r="E106" s="439"/>
      <c r="F106" s="439"/>
      <c r="H106" s="441"/>
      <c r="I106" s="441"/>
      <c r="J106" s="442"/>
      <c r="K106" s="443"/>
      <c r="L106" s="443"/>
      <c r="M106" s="444"/>
      <c r="N106" s="441"/>
      <c r="O106" s="445"/>
      <c r="P106" s="443"/>
      <c r="Q106" s="446"/>
      <c r="R106" s="447"/>
      <c r="IQ106"/>
    </row>
    <row r="107" spans="1:251" s="435" customFormat="1" ht="19.5" customHeight="1">
      <c r="A107" s="438"/>
      <c r="B107" s="439"/>
      <c r="D107" s="439"/>
      <c r="E107" s="439"/>
      <c r="F107" s="439"/>
      <c r="H107" s="441"/>
      <c r="I107" s="441"/>
      <c r="J107" s="442"/>
      <c r="K107" s="443"/>
      <c r="L107" s="443"/>
      <c r="M107" s="444"/>
      <c r="N107" s="441"/>
      <c r="O107" s="445"/>
      <c r="P107" s="443"/>
      <c r="Q107" s="446"/>
      <c r="R107" s="447"/>
      <c r="IQ107"/>
    </row>
    <row r="108" spans="1:251" s="435" customFormat="1" ht="19.5" customHeight="1">
      <c r="A108" s="438"/>
      <c r="B108" s="439"/>
      <c r="D108" s="439"/>
      <c r="E108" s="439"/>
      <c r="F108" s="439"/>
      <c r="H108" s="441"/>
      <c r="I108" s="441"/>
      <c r="J108" s="442"/>
      <c r="K108" s="443"/>
      <c r="L108" s="443"/>
      <c r="M108" s="444"/>
      <c r="N108" s="441"/>
      <c r="O108" s="445"/>
      <c r="P108" s="443"/>
      <c r="Q108" s="446"/>
      <c r="R108" s="447"/>
      <c r="IQ108"/>
    </row>
    <row r="109" spans="1:251" s="435" customFormat="1" ht="19.5" customHeight="1">
      <c r="A109" s="438"/>
      <c r="B109" s="439"/>
      <c r="D109" s="439"/>
      <c r="E109" s="439"/>
      <c r="F109" s="439"/>
      <c r="H109" s="441"/>
      <c r="I109" s="441"/>
      <c r="J109" s="442"/>
      <c r="K109" s="443"/>
      <c r="L109" s="443"/>
      <c r="M109" s="444"/>
      <c r="N109" s="441"/>
      <c r="O109" s="445"/>
      <c r="P109" s="443"/>
      <c r="Q109" s="446"/>
      <c r="R109" s="447"/>
      <c r="IQ109"/>
    </row>
    <row r="110" spans="1:251" s="435" customFormat="1" ht="19.5" customHeight="1">
      <c r="A110" s="438"/>
      <c r="B110" s="439"/>
      <c r="D110" s="439"/>
      <c r="E110" s="439"/>
      <c r="F110" s="439"/>
      <c r="H110" s="441"/>
      <c r="I110" s="441"/>
      <c r="J110" s="442"/>
      <c r="K110" s="443"/>
      <c r="L110" s="443"/>
      <c r="M110" s="444"/>
      <c r="N110" s="441"/>
      <c r="O110" s="445"/>
      <c r="P110" s="443"/>
      <c r="Q110" s="446"/>
      <c r="R110" s="447"/>
      <c r="IQ110"/>
    </row>
  </sheetData>
  <sheetProtection/>
  <mergeCells count="22">
    <mergeCell ref="A2:R2"/>
    <mergeCell ref="D4:F4"/>
    <mergeCell ref="L4:N4"/>
    <mergeCell ref="O4:R4"/>
    <mergeCell ref="A4:A6"/>
    <mergeCell ref="B4:B6"/>
    <mergeCell ref="C4:C6"/>
    <mergeCell ref="D5:D6"/>
    <mergeCell ref="E5:E6"/>
    <mergeCell ref="F5:F6"/>
    <mergeCell ref="G4:G6"/>
    <mergeCell ref="H4:H6"/>
    <mergeCell ref="I4:I6"/>
    <mergeCell ref="J4:J6"/>
    <mergeCell ref="K4:K6"/>
    <mergeCell ref="L5:L6"/>
    <mergeCell ref="M5:M6"/>
    <mergeCell ref="N5:N6"/>
    <mergeCell ref="O5:O6"/>
    <mergeCell ref="P5:P6"/>
    <mergeCell ref="Q5:Q6"/>
    <mergeCell ref="R5:R6"/>
  </mergeCells>
  <printOptions horizontalCentered="1"/>
  <pageMargins left="0.19652777777777777" right="0.15694444444444444" top="0.4326388888888889" bottom="0.5902777777777778" header="0.5118055555555555" footer="0.3145833333333333"/>
  <pageSetup horizontalDpi="600" verticalDpi="600" orientation="landscape" paperSize="9" scale="60"/>
  <headerFooter alignWithMargins="0">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dimension ref="A1:S56"/>
  <sheetViews>
    <sheetView showGridLines="0" showZeros="0" tabSelected="1" workbookViewId="0" topLeftCell="A1">
      <pane xSplit="6" ySplit="3" topLeftCell="G12" activePane="bottomRight" state="frozen"/>
      <selection pane="bottomRight" activeCell="F12" sqref="F12"/>
    </sheetView>
  </sheetViews>
  <sheetFormatPr defaultColWidth="12" defaultRowHeight="11.25"/>
  <cols>
    <col min="1" max="1" width="22" style="367" customWidth="1"/>
    <col min="2" max="2" width="15.83203125" style="368" bestFit="1" customWidth="1"/>
    <col min="3" max="3" width="13.83203125" style="368" bestFit="1" customWidth="1"/>
    <col min="4" max="4" width="12.66015625" style="368" customWidth="1"/>
    <col min="5" max="5" width="16.66015625" style="369" customWidth="1"/>
    <col min="6" max="6" width="146.33203125" style="370" customWidth="1"/>
    <col min="7" max="9" width="12" style="371" customWidth="1"/>
    <col min="10" max="10" width="35.33203125" style="372" customWidth="1"/>
    <col min="11" max="16384" width="12" style="371" customWidth="1"/>
  </cols>
  <sheetData>
    <row r="1" spans="1:18" s="197" customFormat="1" ht="15.75" customHeight="1">
      <c r="A1" s="373" t="s">
        <v>169</v>
      </c>
      <c r="B1" s="368"/>
      <c r="C1" s="368"/>
      <c r="D1" s="368"/>
      <c r="E1" s="369"/>
      <c r="F1" s="370"/>
      <c r="G1" s="371"/>
      <c r="H1" s="371"/>
      <c r="I1" s="371"/>
      <c r="J1" s="372"/>
      <c r="K1" s="371"/>
      <c r="L1" s="371"/>
      <c r="M1" s="371"/>
      <c r="N1" s="371"/>
      <c r="O1" s="371"/>
      <c r="P1" s="371"/>
      <c r="Q1" s="371"/>
      <c r="R1" s="371"/>
    </row>
    <row r="2" spans="1:10" s="364" customFormat="1" ht="27.75" customHeight="1">
      <c r="A2" s="374" t="s">
        <v>170</v>
      </c>
      <c r="B2" s="374"/>
      <c r="C2" s="374"/>
      <c r="D2" s="374"/>
      <c r="E2" s="374"/>
      <c r="F2" s="374"/>
      <c r="J2" s="372"/>
    </row>
    <row r="3" spans="1:10" s="365" customFormat="1" ht="22.5" customHeight="1">
      <c r="A3" s="375" t="s">
        <v>2</v>
      </c>
      <c r="B3" s="376"/>
      <c r="C3" s="376"/>
      <c r="D3" s="376"/>
      <c r="E3" s="376"/>
      <c r="F3" s="377" t="s">
        <v>171</v>
      </c>
      <c r="J3" s="432"/>
    </row>
    <row r="4" spans="1:10" s="366" customFormat="1" ht="45.75" customHeight="1">
      <c r="A4" s="378" t="s">
        <v>172</v>
      </c>
      <c r="B4" s="379" t="s">
        <v>173</v>
      </c>
      <c r="C4" s="379" t="s">
        <v>174</v>
      </c>
      <c r="D4" s="380" t="s">
        <v>175</v>
      </c>
      <c r="E4" s="381" t="s">
        <v>176</v>
      </c>
      <c r="F4" s="378" t="s">
        <v>177</v>
      </c>
      <c r="J4" s="372"/>
    </row>
    <row r="5" spans="1:10" s="364" customFormat="1" ht="24" customHeight="1">
      <c r="A5" s="382" t="s">
        <v>178</v>
      </c>
      <c r="B5" s="383">
        <f>SUM(B6:B29)</f>
        <v>232644</v>
      </c>
      <c r="C5" s="383">
        <f>SUM(C6:C29)</f>
        <v>239442.04</v>
      </c>
      <c r="D5" s="383">
        <f>SUM(D6:D29)</f>
        <v>6798.040000000001</v>
      </c>
      <c r="E5" s="384">
        <f aca="true" t="shared" si="0" ref="E5:E19">D5/B5%</f>
        <v>2.9220783686662886</v>
      </c>
      <c r="F5" s="385"/>
      <c r="J5" s="372"/>
    </row>
    <row r="6" spans="1:10" s="364" customFormat="1" ht="345" customHeight="1">
      <c r="A6" s="386" t="s">
        <v>179</v>
      </c>
      <c r="B6" s="387">
        <v>16188</v>
      </c>
      <c r="C6" s="387">
        <f>12479-623-17+323+400+248+270+200+40+22+9+10+1+145+2+206+163+50+82+65+214-129-256+1977-200-100-6-200+4</f>
        <v>15379</v>
      </c>
      <c r="D6" s="388">
        <f aca="true" t="shared" si="1" ref="D6:D20">C6-B6</f>
        <v>-809</v>
      </c>
      <c r="E6" s="389">
        <f t="shared" si="0"/>
        <v>-4.997529033852237</v>
      </c>
      <c r="F6" s="390" t="s">
        <v>180</v>
      </c>
      <c r="J6" s="372"/>
    </row>
    <row r="7" spans="1:10" s="366" customFormat="1" ht="98.25" customHeight="1">
      <c r="A7" s="391" t="s">
        <v>181</v>
      </c>
      <c r="B7" s="392">
        <v>286</v>
      </c>
      <c r="C7" s="393">
        <v>287</v>
      </c>
      <c r="D7" s="394">
        <f t="shared" si="1"/>
        <v>1</v>
      </c>
      <c r="E7" s="384">
        <f t="shared" si="0"/>
        <v>0.3496503496503497</v>
      </c>
      <c r="F7" s="395" t="s">
        <v>182</v>
      </c>
      <c r="J7" s="372"/>
    </row>
    <row r="8" spans="1:10" s="366" customFormat="1" ht="217.5" customHeight="1">
      <c r="A8" s="391" t="s">
        <v>183</v>
      </c>
      <c r="B8" s="392">
        <v>6362</v>
      </c>
      <c r="C8" s="393">
        <v>6356</v>
      </c>
      <c r="D8" s="396">
        <f t="shared" si="1"/>
        <v>-6</v>
      </c>
      <c r="E8" s="384">
        <f t="shared" si="0"/>
        <v>-0.09430996541967936</v>
      </c>
      <c r="F8" s="397" t="s">
        <v>184</v>
      </c>
      <c r="J8" s="372"/>
    </row>
    <row r="9" spans="1:10" s="366" customFormat="1" ht="408" customHeight="1">
      <c r="A9" s="391" t="s">
        <v>185</v>
      </c>
      <c r="B9" s="392">
        <v>46364</v>
      </c>
      <c r="C9" s="398">
        <f>33025-1-65+316+1236+2853+3297+150+1695+789+816+53+22+792+207+0.04+96+5+133+1+207+150+438-3-501+4068+38-1000-100-200+662+100</f>
        <v>49279.04</v>
      </c>
      <c r="D9" s="396">
        <f t="shared" si="1"/>
        <v>2915.040000000001</v>
      </c>
      <c r="E9" s="384">
        <f t="shared" si="0"/>
        <v>6.287291864377536</v>
      </c>
      <c r="F9" s="399" t="s">
        <v>186</v>
      </c>
      <c r="J9" s="372"/>
    </row>
    <row r="10" spans="1:10" s="366" customFormat="1" ht="126.75" customHeight="1">
      <c r="A10" s="391" t="s">
        <v>187</v>
      </c>
      <c r="B10" s="392">
        <v>111</v>
      </c>
      <c r="C10" s="393">
        <f>63+600</f>
        <v>663</v>
      </c>
      <c r="D10" s="396">
        <f t="shared" si="1"/>
        <v>552</v>
      </c>
      <c r="E10" s="384">
        <f t="shared" si="0"/>
        <v>497.29729729729723</v>
      </c>
      <c r="F10" s="400" t="s">
        <v>188</v>
      </c>
      <c r="J10" s="372"/>
    </row>
    <row r="11" spans="1:10" s="366" customFormat="1" ht="207" customHeight="1">
      <c r="A11" s="391" t="s">
        <v>189</v>
      </c>
      <c r="B11" s="392">
        <v>1384</v>
      </c>
      <c r="C11" s="393">
        <f>801-14+400+5+2+2+5+2+24+11-3-13+105</f>
        <v>1327</v>
      </c>
      <c r="D11" s="396">
        <f t="shared" si="1"/>
        <v>-57</v>
      </c>
      <c r="E11" s="384">
        <f t="shared" si="0"/>
        <v>-4.118497109826589</v>
      </c>
      <c r="F11" s="395" t="s">
        <v>190</v>
      </c>
      <c r="J11" s="372"/>
    </row>
    <row r="12" spans="1:10" s="366" customFormat="1" ht="408.75" customHeight="1">
      <c r="A12" s="391" t="s">
        <v>191</v>
      </c>
      <c r="B12" s="401">
        <v>45878</v>
      </c>
      <c r="C12" s="402">
        <f>37033-21-21+1320+2200+2375+218+16+350+11+20+2604+1201+23+1+1+31+2+799+74+24+10+209+30+23-13-726+255+824</f>
        <v>48873</v>
      </c>
      <c r="D12" s="379">
        <f t="shared" si="1"/>
        <v>2995</v>
      </c>
      <c r="E12" s="389">
        <f t="shared" si="0"/>
        <v>6.528183443044597</v>
      </c>
      <c r="F12" s="395" t="s">
        <v>192</v>
      </c>
      <c r="J12" s="372"/>
    </row>
    <row r="13" spans="1:10" s="366" customFormat="1" ht="408" customHeight="1">
      <c r="A13" s="403" t="s">
        <v>193</v>
      </c>
      <c r="B13" s="401">
        <v>16570</v>
      </c>
      <c r="C13" s="402">
        <f>14236-16+1574+373+71+1200+113+3288+15+116+20+237+1073+1+1+144+22+10+9+3+22+22-6-85+222-200-100-482-355-824-10+32</f>
        <v>20726</v>
      </c>
      <c r="D13" s="404">
        <f t="shared" si="1"/>
        <v>4156</v>
      </c>
      <c r="E13" s="405">
        <f t="shared" si="0"/>
        <v>25.08147254073627</v>
      </c>
      <c r="F13" s="395" t="s">
        <v>194</v>
      </c>
      <c r="J13" s="372"/>
    </row>
    <row r="14" spans="1:10" s="366" customFormat="1" ht="120" customHeight="1">
      <c r="A14" s="391" t="s">
        <v>195</v>
      </c>
      <c r="B14" s="401">
        <v>2700</v>
      </c>
      <c r="C14" s="402">
        <f>3187-311-275+940+480</f>
        <v>4021</v>
      </c>
      <c r="D14" s="396">
        <f t="shared" si="1"/>
        <v>1321</v>
      </c>
      <c r="E14" s="384">
        <f t="shared" si="0"/>
        <v>48.925925925925924</v>
      </c>
      <c r="F14" s="395" t="s">
        <v>196</v>
      </c>
      <c r="J14" s="372"/>
    </row>
    <row r="15" spans="1:10" s="366" customFormat="1" ht="269.25" customHeight="1">
      <c r="A15" s="391" t="s">
        <v>197</v>
      </c>
      <c r="B15" s="401">
        <v>1731</v>
      </c>
      <c r="C15" s="402">
        <f>9607-364+500+1000+1468+822+20+57+1+1+88+71+7+16+11-5-84+120+568+4007-1723</f>
        <v>16188</v>
      </c>
      <c r="D15" s="396">
        <f t="shared" si="1"/>
        <v>14457</v>
      </c>
      <c r="E15" s="384">
        <f t="shared" si="0"/>
        <v>835.1819757365686</v>
      </c>
      <c r="F15" s="400" t="s">
        <v>198</v>
      </c>
      <c r="G15" s="406"/>
      <c r="J15" s="372"/>
    </row>
    <row r="16" spans="1:10" s="366" customFormat="1" ht="408.75" customHeight="1">
      <c r="A16" s="407" t="s">
        <v>199</v>
      </c>
      <c r="B16" s="401">
        <v>55223</v>
      </c>
      <c r="C16" s="402">
        <f>53749+274+204+900+300</f>
        <v>55427</v>
      </c>
      <c r="D16" s="396">
        <f t="shared" si="1"/>
        <v>204</v>
      </c>
      <c r="E16" s="384">
        <f t="shared" si="0"/>
        <v>0.3694112960179635</v>
      </c>
      <c r="F16" s="408" t="s">
        <v>200</v>
      </c>
      <c r="J16" s="372"/>
    </row>
    <row r="17" spans="1:10" s="366" customFormat="1" ht="60" customHeight="1">
      <c r="A17" s="409"/>
      <c r="B17" s="401"/>
      <c r="C17" s="402"/>
      <c r="D17" s="396"/>
      <c r="E17" s="384"/>
      <c r="F17" s="410"/>
      <c r="J17" s="372"/>
    </row>
    <row r="18" spans="1:10" s="366" customFormat="1" ht="174.75" customHeight="1">
      <c r="A18" s="391" t="s">
        <v>201</v>
      </c>
      <c r="B18" s="401">
        <v>1013</v>
      </c>
      <c r="C18" s="411">
        <v>3275</v>
      </c>
      <c r="D18" s="412">
        <f>C18-B18</f>
        <v>2262</v>
      </c>
      <c r="E18" s="384">
        <f>D18/B18%</f>
        <v>223.29713721618953</v>
      </c>
      <c r="F18" s="391" t="s">
        <v>202</v>
      </c>
      <c r="J18" s="372"/>
    </row>
    <row r="19" spans="1:10" s="366" customFormat="1" ht="141" customHeight="1">
      <c r="A19" s="391" t="s">
        <v>203</v>
      </c>
      <c r="B19" s="401">
        <v>1183</v>
      </c>
      <c r="C19" s="396">
        <f>1425-600</f>
        <v>825</v>
      </c>
      <c r="D19" s="413">
        <f>C19-B19</f>
        <v>-358</v>
      </c>
      <c r="E19" s="384">
        <f>D19/B19%</f>
        <v>-30.262045646661033</v>
      </c>
      <c r="F19" s="414" t="s">
        <v>204</v>
      </c>
      <c r="J19" s="372"/>
    </row>
    <row r="20" spans="1:10" s="366" customFormat="1" ht="107.25" customHeight="1">
      <c r="A20" s="391" t="s">
        <v>205</v>
      </c>
      <c r="B20" s="401">
        <v>101</v>
      </c>
      <c r="C20" s="415">
        <v>939</v>
      </c>
      <c r="D20" s="396">
        <f>C20-B20</f>
        <v>838</v>
      </c>
      <c r="E20" s="384">
        <f>D20/B20%</f>
        <v>829.7029702970297</v>
      </c>
      <c r="F20" s="395" t="s">
        <v>206</v>
      </c>
      <c r="J20" s="372"/>
    </row>
    <row r="21" spans="1:10" s="366" customFormat="1" ht="93" customHeight="1">
      <c r="A21" s="416" t="s">
        <v>207</v>
      </c>
      <c r="B21" s="401">
        <v>20</v>
      </c>
      <c r="C21" s="415">
        <v>1732</v>
      </c>
      <c r="D21" s="396">
        <f>C21-B21</f>
        <v>1712</v>
      </c>
      <c r="E21" s="384"/>
      <c r="F21" s="400" t="s">
        <v>208</v>
      </c>
      <c r="J21" s="372"/>
    </row>
    <row r="22" spans="1:10" s="366" customFormat="1" ht="247.5" customHeight="1">
      <c r="A22" s="391" t="s">
        <v>209</v>
      </c>
      <c r="B22" s="401">
        <v>2205</v>
      </c>
      <c r="C22" s="402">
        <f>4087-60</f>
        <v>4027</v>
      </c>
      <c r="D22" s="396">
        <f aca="true" t="shared" si="2" ref="D22:D29">C22-B22</f>
        <v>1822</v>
      </c>
      <c r="E22" s="384">
        <f>D22/B22%</f>
        <v>82.63038548752834</v>
      </c>
      <c r="F22" s="395" t="s">
        <v>210</v>
      </c>
      <c r="J22" s="372"/>
    </row>
    <row r="23" spans="1:10" s="366" customFormat="1" ht="99.75" customHeight="1">
      <c r="A23" s="391" t="s">
        <v>211</v>
      </c>
      <c r="B23" s="401">
        <v>3919</v>
      </c>
      <c r="C23" s="417">
        <v>3785</v>
      </c>
      <c r="D23" s="396">
        <f t="shared" si="2"/>
        <v>-134</v>
      </c>
      <c r="E23" s="384">
        <f>D23/B23%</f>
        <v>-3.4192396019392706</v>
      </c>
      <c r="F23" s="395" t="s">
        <v>212</v>
      </c>
      <c r="J23" s="372"/>
    </row>
    <row r="24" spans="1:10" s="366" customFormat="1" ht="66" customHeight="1">
      <c r="A24" s="391" t="s">
        <v>213</v>
      </c>
      <c r="B24" s="418">
        <v>961</v>
      </c>
      <c r="C24" s="387">
        <v>24</v>
      </c>
      <c r="D24" s="396">
        <f t="shared" si="2"/>
        <v>-937</v>
      </c>
      <c r="E24" s="384"/>
      <c r="F24" s="416" t="s">
        <v>214</v>
      </c>
      <c r="J24" s="372"/>
    </row>
    <row r="25" spans="1:10" s="366" customFormat="1" ht="150" customHeight="1">
      <c r="A25" s="391" t="s">
        <v>215</v>
      </c>
      <c r="B25" s="418">
        <v>2178</v>
      </c>
      <c r="C25" s="417">
        <v>1799</v>
      </c>
      <c r="D25" s="396">
        <f t="shared" si="2"/>
        <v>-379</v>
      </c>
      <c r="E25" s="384">
        <f>D25/B25%</f>
        <v>-17.401285583103764</v>
      </c>
      <c r="F25" s="400" t="s">
        <v>216</v>
      </c>
      <c r="J25" s="372"/>
    </row>
    <row r="26" spans="1:10" s="366" customFormat="1" ht="40.5" customHeight="1">
      <c r="A26" s="391" t="s">
        <v>217</v>
      </c>
      <c r="B26" s="383">
        <v>1900</v>
      </c>
      <c r="C26" s="383"/>
      <c r="D26" s="396">
        <f t="shared" si="2"/>
        <v>-1900</v>
      </c>
      <c r="E26" s="384">
        <f>D26/B26%</f>
        <v>-100</v>
      </c>
      <c r="F26" s="400" t="s">
        <v>218</v>
      </c>
      <c r="J26" s="372"/>
    </row>
    <row r="27" spans="1:10" s="366" customFormat="1" ht="112.5" customHeight="1">
      <c r="A27" s="391" t="s">
        <v>219</v>
      </c>
      <c r="B27" s="418">
        <v>22682</v>
      </c>
      <c r="C27" s="417">
        <v>536</v>
      </c>
      <c r="D27" s="396">
        <f t="shared" si="2"/>
        <v>-22146</v>
      </c>
      <c r="E27" s="384">
        <f>D27/B27%</f>
        <v>-97.63689269023897</v>
      </c>
      <c r="F27" s="400" t="s">
        <v>220</v>
      </c>
      <c r="J27" s="372"/>
    </row>
    <row r="28" spans="1:10" s="364" customFormat="1" ht="39" customHeight="1">
      <c r="A28" s="391" t="s">
        <v>221</v>
      </c>
      <c r="B28" s="418">
        <v>3684</v>
      </c>
      <c r="C28" s="417">
        <f>933+2982</f>
        <v>3915</v>
      </c>
      <c r="D28" s="396">
        <f t="shared" si="2"/>
        <v>231</v>
      </c>
      <c r="E28" s="384">
        <f>D28/B28%</f>
        <v>6.270358306188925</v>
      </c>
      <c r="F28" s="400" t="s">
        <v>222</v>
      </c>
      <c r="J28" s="372"/>
    </row>
    <row r="29" spans="1:10" s="364" customFormat="1" ht="39.75" customHeight="1">
      <c r="A29" s="419" t="s">
        <v>223</v>
      </c>
      <c r="B29" s="420">
        <v>1</v>
      </c>
      <c r="C29" s="421">
        <v>59</v>
      </c>
      <c r="D29" s="422">
        <f t="shared" si="2"/>
        <v>58</v>
      </c>
      <c r="E29" s="423">
        <f>D29/B29%</f>
        <v>5800</v>
      </c>
      <c r="F29" s="424"/>
      <c r="J29" s="372"/>
    </row>
    <row r="30" spans="1:10" s="364" customFormat="1" ht="23.25">
      <c r="A30" s="425"/>
      <c r="B30" s="426"/>
      <c r="C30" s="426"/>
      <c r="D30" s="426"/>
      <c r="E30" s="427"/>
      <c r="F30" s="428"/>
      <c r="J30" s="372"/>
    </row>
    <row r="31" spans="1:10" s="364" customFormat="1" ht="23.25">
      <c r="A31" s="425"/>
      <c r="B31" s="426"/>
      <c r="C31" s="426"/>
      <c r="D31" s="426"/>
      <c r="E31" s="427"/>
      <c r="F31" s="428"/>
      <c r="J31" s="372"/>
    </row>
    <row r="32" spans="1:10" s="364" customFormat="1" ht="23.25">
      <c r="A32" s="425"/>
      <c r="B32" s="426"/>
      <c r="C32" s="426"/>
      <c r="D32" s="426"/>
      <c r="E32" s="427"/>
      <c r="F32" s="365"/>
      <c r="J32" s="372"/>
    </row>
    <row r="33" spans="1:10" s="364" customFormat="1" ht="23.25">
      <c r="A33" s="429"/>
      <c r="B33" s="430"/>
      <c r="C33" s="430"/>
      <c r="D33" s="430"/>
      <c r="E33" s="431"/>
      <c r="F33" s="365"/>
      <c r="J33" s="372"/>
    </row>
    <row r="34" spans="1:10" s="364" customFormat="1" ht="23.25">
      <c r="A34" s="429"/>
      <c r="B34" s="430"/>
      <c r="C34" s="430"/>
      <c r="D34" s="430"/>
      <c r="E34" s="431"/>
      <c r="F34" s="365"/>
      <c r="J34" s="372"/>
    </row>
    <row r="35" spans="1:10" s="364" customFormat="1" ht="23.25">
      <c r="A35" s="429"/>
      <c r="B35" s="430"/>
      <c r="C35" s="430"/>
      <c r="D35" s="430"/>
      <c r="E35" s="431"/>
      <c r="F35" s="365"/>
      <c r="J35" s="372"/>
    </row>
    <row r="36" spans="1:10" s="364" customFormat="1" ht="23.25">
      <c r="A36" s="429"/>
      <c r="B36" s="430"/>
      <c r="C36" s="430"/>
      <c r="D36" s="430"/>
      <c r="E36" s="431"/>
      <c r="F36" s="365"/>
      <c r="J36" s="372"/>
    </row>
    <row r="37" spans="1:10" s="364" customFormat="1" ht="23.25">
      <c r="A37" s="429"/>
      <c r="B37" s="430"/>
      <c r="C37" s="430"/>
      <c r="D37" s="430"/>
      <c r="E37" s="431"/>
      <c r="F37" s="365"/>
      <c r="J37" s="372"/>
    </row>
    <row r="38" spans="1:10" s="364" customFormat="1" ht="23.25">
      <c r="A38" s="429"/>
      <c r="B38" s="430"/>
      <c r="C38" s="430"/>
      <c r="D38" s="430"/>
      <c r="E38" s="431"/>
      <c r="F38" s="365"/>
      <c r="J38" s="372"/>
    </row>
    <row r="39" spans="1:10" s="364" customFormat="1" ht="23.25">
      <c r="A39" s="429"/>
      <c r="B39" s="430"/>
      <c r="C39" s="430"/>
      <c r="D39" s="430"/>
      <c r="E39" s="431"/>
      <c r="F39" s="365"/>
      <c r="J39" s="372"/>
    </row>
    <row r="40" spans="1:10" s="364" customFormat="1" ht="23.25">
      <c r="A40" s="429"/>
      <c r="B40" s="430"/>
      <c r="C40" s="430"/>
      <c r="D40" s="430"/>
      <c r="E40" s="431"/>
      <c r="F40" s="365"/>
      <c r="J40" s="372"/>
    </row>
    <row r="41" spans="1:10" s="364" customFormat="1" ht="23.25">
      <c r="A41" s="429"/>
      <c r="B41" s="430"/>
      <c r="C41" s="430"/>
      <c r="D41" s="430"/>
      <c r="E41" s="431"/>
      <c r="F41" s="365"/>
      <c r="J41" s="372"/>
    </row>
    <row r="42" spans="1:10" s="364" customFormat="1" ht="23.25">
      <c r="A42" s="429"/>
      <c r="B42" s="430"/>
      <c r="C42" s="430"/>
      <c r="D42" s="430"/>
      <c r="E42" s="431"/>
      <c r="F42" s="365"/>
      <c r="J42" s="372"/>
    </row>
    <row r="43" spans="1:10" s="364" customFormat="1" ht="23.25">
      <c r="A43" s="429"/>
      <c r="B43" s="430"/>
      <c r="C43" s="430"/>
      <c r="D43" s="430"/>
      <c r="E43" s="431"/>
      <c r="F43" s="365"/>
      <c r="J43" s="372"/>
    </row>
    <row r="44" spans="1:10" s="364" customFormat="1" ht="23.25">
      <c r="A44" s="429"/>
      <c r="B44" s="430"/>
      <c r="C44" s="430"/>
      <c r="D44" s="430"/>
      <c r="E44" s="431"/>
      <c r="F44" s="365"/>
      <c r="J44" s="372"/>
    </row>
    <row r="45" spans="1:10" s="364" customFormat="1" ht="23.25">
      <c r="A45" s="429"/>
      <c r="B45" s="430"/>
      <c r="C45" s="430"/>
      <c r="D45" s="430"/>
      <c r="E45" s="431"/>
      <c r="F45" s="365"/>
      <c r="J45" s="372"/>
    </row>
    <row r="46" spans="1:10" s="364" customFormat="1" ht="23.25">
      <c r="A46" s="429"/>
      <c r="B46" s="430"/>
      <c r="C46" s="430"/>
      <c r="D46" s="430"/>
      <c r="E46" s="431"/>
      <c r="F46" s="365"/>
      <c r="J46" s="372"/>
    </row>
    <row r="47" spans="1:10" s="364" customFormat="1" ht="23.25">
      <c r="A47" s="429"/>
      <c r="B47" s="430"/>
      <c r="C47" s="430"/>
      <c r="D47" s="430"/>
      <c r="E47" s="431"/>
      <c r="F47" s="365"/>
      <c r="J47" s="372"/>
    </row>
    <row r="48" spans="1:10" s="364" customFormat="1" ht="23.25">
      <c r="A48" s="429"/>
      <c r="B48" s="430"/>
      <c r="C48" s="430"/>
      <c r="D48" s="430"/>
      <c r="E48" s="431"/>
      <c r="F48" s="365"/>
      <c r="J48" s="372"/>
    </row>
    <row r="49" spans="1:10" s="364" customFormat="1" ht="23.25">
      <c r="A49" s="429"/>
      <c r="B49" s="430"/>
      <c r="C49" s="430"/>
      <c r="D49" s="430"/>
      <c r="E49" s="431"/>
      <c r="F49" s="365"/>
      <c r="J49" s="372"/>
    </row>
    <row r="50" spans="1:10" s="364" customFormat="1" ht="23.25">
      <c r="A50" s="429"/>
      <c r="B50" s="430"/>
      <c r="C50" s="430"/>
      <c r="D50" s="430"/>
      <c r="E50" s="431"/>
      <c r="F50" s="365"/>
      <c r="J50" s="372"/>
    </row>
    <row r="51" spans="1:10" s="364" customFormat="1" ht="23.25">
      <c r="A51" s="429"/>
      <c r="B51" s="430"/>
      <c r="C51" s="430"/>
      <c r="D51" s="430"/>
      <c r="E51" s="431"/>
      <c r="F51" s="365"/>
      <c r="J51" s="372"/>
    </row>
    <row r="52" spans="1:10" s="364" customFormat="1" ht="23.25">
      <c r="A52" s="429"/>
      <c r="B52" s="430"/>
      <c r="C52" s="430"/>
      <c r="D52" s="430"/>
      <c r="E52" s="431"/>
      <c r="F52" s="365"/>
      <c r="J52" s="372"/>
    </row>
    <row r="53" spans="1:19" s="62" customFormat="1" ht="35.25">
      <c r="A53" s="367"/>
      <c r="B53" s="368"/>
      <c r="C53" s="368"/>
      <c r="D53" s="368"/>
      <c r="E53" s="369"/>
      <c r="F53" s="370"/>
      <c r="G53" s="371"/>
      <c r="H53" s="371"/>
      <c r="I53" s="371"/>
      <c r="J53" s="372"/>
      <c r="K53" s="371"/>
      <c r="L53" s="371"/>
      <c r="M53" s="371"/>
      <c r="N53" s="371"/>
      <c r="O53" s="371"/>
      <c r="P53" s="371"/>
      <c r="Q53" s="371"/>
      <c r="R53" s="371"/>
      <c r="S53" s="371"/>
    </row>
    <row r="54" spans="1:19" s="62" customFormat="1" ht="35.25">
      <c r="A54" s="367"/>
      <c r="B54" s="368"/>
      <c r="C54" s="368"/>
      <c r="D54" s="368"/>
      <c r="E54" s="369"/>
      <c r="F54" s="370"/>
      <c r="G54" s="371"/>
      <c r="H54" s="371"/>
      <c r="I54" s="371"/>
      <c r="J54" s="372"/>
      <c r="K54" s="371"/>
      <c r="L54" s="371"/>
      <c r="M54" s="371"/>
      <c r="N54" s="371"/>
      <c r="O54" s="371"/>
      <c r="P54" s="371"/>
      <c r="Q54" s="371"/>
      <c r="R54" s="371"/>
      <c r="S54" s="371"/>
    </row>
    <row r="55" spans="1:19" s="62" customFormat="1" ht="35.25">
      <c r="A55" s="367"/>
      <c r="B55" s="368"/>
      <c r="C55" s="368"/>
      <c r="D55" s="368"/>
      <c r="E55" s="369"/>
      <c r="F55" s="370"/>
      <c r="G55" s="371"/>
      <c r="H55" s="371"/>
      <c r="I55" s="371"/>
      <c r="J55" s="372"/>
      <c r="K55" s="371"/>
      <c r="L55" s="371"/>
      <c r="M55" s="371"/>
      <c r="N55" s="371"/>
      <c r="O55" s="371"/>
      <c r="P55" s="371"/>
      <c r="Q55" s="371"/>
      <c r="R55" s="371"/>
      <c r="S55" s="371"/>
    </row>
    <row r="56" spans="1:19" s="62" customFormat="1" ht="35.25">
      <c r="A56" s="367"/>
      <c r="B56" s="368"/>
      <c r="C56" s="368"/>
      <c r="D56" s="368"/>
      <c r="E56" s="369"/>
      <c r="F56" s="370"/>
      <c r="G56" s="371"/>
      <c r="H56" s="371"/>
      <c r="I56" s="371"/>
      <c r="J56" s="372"/>
      <c r="K56" s="371"/>
      <c r="L56" s="371"/>
      <c r="M56" s="371"/>
      <c r="N56" s="371"/>
      <c r="O56" s="371"/>
      <c r="P56" s="371"/>
      <c r="Q56" s="371"/>
      <c r="R56" s="371"/>
      <c r="S56" s="371"/>
    </row>
  </sheetData>
  <sheetProtection/>
  <autoFilter ref="A1:S56"/>
  <mergeCells count="8">
    <mergeCell ref="A2:F2"/>
    <mergeCell ref="B3:E3"/>
    <mergeCell ref="A16:A17"/>
    <mergeCell ref="B16:B17"/>
    <mergeCell ref="C16:C17"/>
    <mergeCell ref="D16:D17"/>
    <mergeCell ref="E16:E17"/>
    <mergeCell ref="F16:F17"/>
  </mergeCells>
  <printOptions horizontalCentered="1" verticalCentered="1"/>
  <pageMargins left="0.15694444444444444" right="0.15694444444444444" top="0.39305555555555555" bottom="0.5902777777777778" header="0.11805555555555555" footer="0.3145833333333333"/>
  <pageSetup firstPageNumber="1" useFirstPageNumber="1" horizontalDpi="600" verticalDpi="600" orientation="landscape" paperSize="9" scale="6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V44"/>
  <sheetViews>
    <sheetView showGridLines="0" showZeros="0" workbookViewId="0" topLeftCell="A1">
      <pane xSplit="9" ySplit="9" topLeftCell="J37" activePane="bottomRight" state="frozen"/>
      <selection pane="bottomRight" activeCell="H8" sqref="H8:H13"/>
    </sheetView>
  </sheetViews>
  <sheetFormatPr defaultColWidth="12" defaultRowHeight="11.25"/>
  <cols>
    <col min="1" max="1" width="23.16015625" style="199" customWidth="1"/>
    <col min="2" max="2" width="13.5" style="199" customWidth="1"/>
    <col min="3" max="3" width="12.16015625" style="200" customWidth="1"/>
    <col min="4" max="4" width="14.16015625" style="200" customWidth="1"/>
    <col min="5" max="6" width="14.16015625" style="201" customWidth="1"/>
    <col min="7" max="7" width="14.16015625" style="200" customWidth="1"/>
    <col min="8" max="9" width="14.16015625" style="201" customWidth="1"/>
    <col min="10" max="10" width="17.5" style="202" customWidth="1"/>
    <col min="11" max="11" width="16.66015625" style="199" customWidth="1"/>
    <col min="12" max="12" width="19.16015625" style="200" customWidth="1"/>
    <col min="13" max="13" width="13.33203125" style="200" customWidth="1"/>
    <col min="14" max="14" width="15.33203125" style="203" customWidth="1"/>
    <col min="15" max="15" width="13.33203125" style="203" customWidth="1"/>
    <col min="16" max="16" width="17.5" style="200" customWidth="1"/>
    <col min="17" max="18" width="17.5" style="201" customWidth="1"/>
    <col min="19" max="19" width="12" style="204" customWidth="1"/>
    <col min="20" max="20" width="14.16015625" style="201" bestFit="1" customWidth="1"/>
    <col min="21" max="16384" width="12" style="204" customWidth="1"/>
  </cols>
  <sheetData>
    <row r="1" spans="1:20" s="197" customFormat="1" ht="14.25">
      <c r="A1" s="205" t="s">
        <v>224</v>
      </c>
      <c r="B1" s="206"/>
      <c r="C1" s="207"/>
      <c r="D1" s="207"/>
      <c r="E1" s="208"/>
      <c r="F1" s="208"/>
      <c r="G1" s="207"/>
      <c r="H1" s="208"/>
      <c r="I1" s="208"/>
      <c r="J1" s="284"/>
      <c r="K1" s="285"/>
      <c r="L1" s="207"/>
      <c r="M1" s="207"/>
      <c r="N1" s="286"/>
      <c r="O1" s="286"/>
      <c r="P1" s="287"/>
      <c r="Q1" s="350"/>
      <c r="R1" s="350"/>
      <c r="T1" s="350"/>
    </row>
    <row r="2" spans="1:20" s="197" customFormat="1" ht="25.5" customHeight="1">
      <c r="A2" s="209" t="s">
        <v>225</v>
      </c>
      <c r="B2" s="209"/>
      <c r="C2" s="209"/>
      <c r="D2" s="209"/>
      <c r="E2" s="210"/>
      <c r="F2" s="210"/>
      <c r="G2" s="211"/>
      <c r="H2" s="210"/>
      <c r="I2" s="210"/>
      <c r="J2" s="288"/>
      <c r="K2" s="289"/>
      <c r="L2" s="211"/>
      <c r="M2" s="211"/>
      <c r="N2" s="209"/>
      <c r="O2" s="209"/>
      <c r="P2" s="209"/>
      <c r="Q2" s="210"/>
      <c r="R2" s="210"/>
      <c r="T2" s="350"/>
    </row>
    <row r="3" spans="1:20" s="198" customFormat="1" ht="18" customHeight="1">
      <c r="A3" s="212" t="s">
        <v>2</v>
      </c>
      <c r="B3" s="213"/>
      <c r="C3" s="214"/>
      <c r="D3" s="214"/>
      <c r="E3" s="215"/>
      <c r="F3" s="215"/>
      <c r="G3" s="214"/>
      <c r="H3" s="215"/>
      <c r="I3" s="215"/>
      <c r="J3" s="284"/>
      <c r="K3" s="290"/>
      <c r="L3" s="214"/>
      <c r="M3" s="291" t="s">
        <v>226</v>
      </c>
      <c r="N3" s="292"/>
      <c r="O3" s="292"/>
      <c r="P3" s="293"/>
      <c r="Q3" s="293"/>
      <c r="R3" s="293"/>
      <c r="T3" s="351"/>
    </row>
    <row r="4" spans="1:20" s="62" customFormat="1" ht="15" customHeight="1">
      <c r="A4" s="216" t="s">
        <v>227</v>
      </c>
      <c r="B4" s="217"/>
      <c r="C4" s="217"/>
      <c r="D4" s="217"/>
      <c r="E4" s="218"/>
      <c r="F4" s="218"/>
      <c r="G4" s="219"/>
      <c r="H4" s="218"/>
      <c r="I4" s="218"/>
      <c r="J4" s="294" t="s">
        <v>228</v>
      </c>
      <c r="K4" s="294"/>
      <c r="L4" s="295"/>
      <c r="M4" s="295"/>
      <c r="N4" s="294"/>
      <c r="O4" s="294"/>
      <c r="P4" s="294"/>
      <c r="Q4" s="352"/>
      <c r="R4" s="352"/>
      <c r="T4" s="353"/>
    </row>
    <row r="5" spans="1:20" s="62" customFormat="1" ht="36" customHeight="1">
      <c r="A5" s="220" t="s">
        <v>229</v>
      </c>
      <c r="B5" s="220" t="s">
        <v>230</v>
      </c>
      <c r="C5" s="220" t="s">
        <v>231</v>
      </c>
      <c r="D5" s="221" t="s">
        <v>232</v>
      </c>
      <c r="E5" s="222" t="s">
        <v>233</v>
      </c>
      <c r="F5" s="223" t="s">
        <v>234</v>
      </c>
      <c r="G5" s="224" t="s">
        <v>235</v>
      </c>
      <c r="H5" s="225"/>
      <c r="I5" s="225"/>
      <c r="J5" s="296" t="s">
        <v>236</v>
      </c>
      <c r="K5" s="220" t="s">
        <v>230</v>
      </c>
      <c r="L5" s="220" t="s">
        <v>231</v>
      </c>
      <c r="M5" s="297" t="s">
        <v>232</v>
      </c>
      <c r="N5" s="222" t="s">
        <v>233</v>
      </c>
      <c r="O5" s="222" t="s">
        <v>234</v>
      </c>
      <c r="P5" s="225" t="s">
        <v>235</v>
      </c>
      <c r="Q5" s="225"/>
      <c r="R5" s="225"/>
      <c r="T5" s="353"/>
    </row>
    <row r="6" spans="1:20" s="62" customFormat="1" ht="42" customHeight="1">
      <c r="A6" s="226"/>
      <c r="B6" s="226"/>
      <c r="C6" s="226"/>
      <c r="D6" s="227"/>
      <c r="E6" s="228"/>
      <c r="F6" s="229"/>
      <c r="G6" s="230" t="s">
        <v>10</v>
      </c>
      <c r="H6" s="231" t="s">
        <v>12</v>
      </c>
      <c r="I6" s="231" t="s">
        <v>13</v>
      </c>
      <c r="J6" s="298"/>
      <c r="K6" s="226"/>
      <c r="L6" s="226"/>
      <c r="M6" s="299"/>
      <c r="N6" s="228"/>
      <c r="O6" s="228"/>
      <c r="P6" s="230" t="s">
        <v>10</v>
      </c>
      <c r="Q6" s="231" t="s">
        <v>12</v>
      </c>
      <c r="R6" s="231" t="s">
        <v>13</v>
      </c>
      <c r="T6" s="353"/>
    </row>
    <row r="7" spans="1:20" s="62" customFormat="1" ht="34.5" customHeight="1">
      <c r="A7" s="232" t="s">
        <v>237</v>
      </c>
      <c r="B7" s="232">
        <v>1151</v>
      </c>
      <c r="C7" s="233">
        <v>1250</v>
      </c>
      <c r="D7" s="234">
        <v>150</v>
      </c>
      <c r="E7" s="235">
        <f>(D7-B7)/B7*100</f>
        <v>-86.96785403996525</v>
      </c>
      <c r="F7" s="235">
        <f>D7/C7*100</f>
        <v>12</v>
      </c>
      <c r="G7" s="234"/>
      <c r="H7" s="235"/>
      <c r="I7" s="235">
        <f>G7/C7*100</f>
        <v>0</v>
      </c>
      <c r="J7" s="300" t="s">
        <v>238</v>
      </c>
      <c r="K7" s="185">
        <v>1</v>
      </c>
      <c r="L7" s="185">
        <v>100</v>
      </c>
      <c r="M7" s="301">
        <v>1</v>
      </c>
      <c r="N7" s="302">
        <f>(M7-K7)/K7*100</f>
        <v>0</v>
      </c>
      <c r="O7" s="302">
        <f aca="true" t="shared" si="0" ref="O7:O13">M7/L7*100</f>
        <v>1</v>
      </c>
      <c r="P7" s="303">
        <v>1</v>
      </c>
      <c r="Q7" s="231">
        <v>-97.44</v>
      </c>
      <c r="R7" s="231">
        <f>P7/L7*100</f>
        <v>1</v>
      </c>
      <c r="S7" s="354"/>
      <c r="T7" s="353"/>
    </row>
    <row r="8" spans="1:20" s="62" customFormat="1" ht="34.5" customHeight="1">
      <c r="A8" s="236" t="s">
        <v>239</v>
      </c>
      <c r="B8" s="237">
        <v>94</v>
      </c>
      <c r="C8" s="237">
        <v>44</v>
      </c>
      <c r="D8" s="238">
        <v>13</v>
      </c>
      <c r="E8" s="239">
        <f>(D8-B8)/B8*100</f>
        <v>-86.17021276595744</v>
      </c>
      <c r="F8" s="239">
        <f>D8/C8*100</f>
        <v>29.545454545454547</v>
      </c>
      <c r="G8" s="240"/>
      <c r="H8" s="239"/>
      <c r="I8" s="239">
        <f>G8/C8*100</f>
        <v>0</v>
      </c>
      <c r="J8" s="304" t="s">
        <v>240</v>
      </c>
      <c r="K8" s="185">
        <f>SUM(K9:K10)</f>
        <v>1450</v>
      </c>
      <c r="L8" s="185">
        <f aca="true" t="shared" si="1" ref="K8:P8">L9+L10</f>
        <v>2158</v>
      </c>
      <c r="M8" s="301">
        <f t="shared" si="1"/>
        <v>368</v>
      </c>
      <c r="N8" s="302">
        <f>(M8-K8)/K8*100</f>
        <v>-74.62068965517241</v>
      </c>
      <c r="O8" s="302">
        <f t="shared" si="0"/>
        <v>17.05282669138091</v>
      </c>
      <c r="P8" s="230">
        <f t="shared" si="1"/>
        <v>368</v>
      </c>
      <c r="Q8" s="231">
        <v>-74.62</v>
      </c>
      <c r="R8" s="231">
        <f aca="true" t="shared" si="2" ref="R8:R17">P8/L8*100</f>
        <v>17.05282669138091</v>
      </c>
      <c r="S8" s="355"/>
      <c r="T8" s="353"/>
    </row>
    <row r="9" spans="1:20" s="62" customFormat="1" ht="40.5" customHeight="1">
      <c r="A9" s="236"/>
      <c r="B9" s="241"/>
      <c r="C9" s="241"/>
      <c r="D9" s="242"/>
      <c r="E9" s="243"/>
      <c r="F9" s="243"/>
      <c r="G9" s="244"/>
      <c r="H9" s="243"/>
      <c r="I9" s="243"/>
      <c r="J9" s="305" t="s">
        <v>241</v>
      </c>
      <c r="K9" s="306">
        <v>1422</v>
      </c>
      <c r="L9" s="265">
        <v>2083</v>
      </c>
      <c r="M9" s="265">
        <v>368</v>
      </c>
      <c r="N9" s="302">
        <f>(M9-K9)/K9*100</f>
        <v>-74.1209563994374</v>
      </c>
      <c r="O9" s="302">
        <f t="shared" si="0"/>
        <v>17.666826692270764</v>
      </c>
      <c r="P9" s="307">
        <v>368</v>
      </c>
      <c r="Q9" s="356">
        <v>-74.12</v>
      </c>
      <c r="R9" s="231">
        <f t="shared" si="2"/>
        <v>17.666826692270764</v>
      </c>
      <c r="T9" s="353"/>
    </row>
    <row r="10" spans="1:20" s="62" customFormat="1" ht="40.5" customHeight="1">
      <c r="A10" s="236"/>
      <c r="B10" s="241"/>
      <c r="C10" s="241"/>
      <c r="D10" s="242"/>
      <c r="E10" s="243"/>
      <c r="F10" s="243"/>
      <c r="G10" s="244"/>
      <c r="H10" s="243"/>
      <c r="I10" s="243"/>
      <c r="J10" s="305" t="s">
        <v>242</v>
      </c>
      <c r="K10" s="306">
        <v>28</v>
      </c>
      <c r="L10" s="265">
        <v>75</v>
      </c>
      <c r="M10" s="265"/>
      <c r="N10" s="302">
        <f aca="true" t="shared" si="3" ref="N10:N44">(M10-K10)/K10*100</f>
        <v>-100</v>
      </c>
      <c r="O10" s="302">
        <f t="shared" si="0"/>
        <v>0</v>
      </c>
      <c r="P10" s="307"/>
      <c r="Q10" s="356">
        <v>-100</v>
      </c>
      <c r="R10" s="231">
        <f t="shared" si="2"/>
        <v>0</v>
      </c>
      <c r="T10" s="353"/>
    </row>
    <row r="11" spans="1:20" s="62" customFormat="1" ht="34.5" customHeight="1">
      <c r="A11" s="236"/>
      <c r="B11" s="241"/>
      <c r="C11" s="241"/>
      <c r="D11" s="242"/>
      <c r="E11" s="243"/>
      <c r="F11" s="243"/>
      <c r="G11" s="244"/>
      <c r="H11" s="243"/>
      <c r="I11" s="243"/>
      <c r="J11" s="308" t="s">
        <v>243</v>
      </c>
      <c r="K11" s="189">
        <f>K12+K20+K21+K22+K23</f>
        <v>27685</v>
      </c>
      <c r="L11" s="185">
        <f>L12+L20+L21+L22+L23</f>
        <v>38240</v>
      </c>
      <c r="M11" s="185">
        <f>M12+M20+M21+M22+M23</f>
        <v>6984</v>
      </c>
      <c r="N11" s="302">
        <f t="shared" si="3"/>
        <v>-74.77334296550478</v>
      </c>
      <c r="O11" s="302">
        <f t="shared" si="0"/>
        <v>18.263598326359833</v>
      </c>
      <c r="P11" s="309">
        <f>P12+P20+P21+P22+P23</f>
        <v>10080</v>
      </c>
      <c r="Q11" s="356">
        <v>-56.71</v>
      </c>
      <c r="R11" s="231">
        <f t="shared" si="2"/>
        <v>26.359832635983267</v>
      </c>
      <c r="S11" s="355"/>
      <c r="T11" s="353"/>
    </row>
    <row r="12" spans="1:20" s="62" customFormat="1" ht="34.5" customHeight="1">
      <c r="A12" s="236"/>
      <c r="B12" s="241"/>
      <c r="C12" s="241"/>
      <c r="D12" s="242"/>
      <c r="E12" s="243"/>
      <c r="F12" s="243"/>
      <c r="G12" s="244"/>
      <c r="H12" s="243"/>
      <c r="I12" s="243"/>
      <c r="J12" s="310" t="s">
        <v>244</v>
      </c>
      <c r="K12" s="311">
        <f>SUM(K13:K19)</f>
        <v>23967</v>
      </c>
      <c r="L12" s="185">
        <f>SUM(L13:L19)</f>
        <v>33668</v>
      </c>
      <c r="M12" s="185">
        <f>SUM(M13:M19)</f>
        <v>5656</v>
      </c>
      <c r="N12" s="302">
        <f t="shared" si="3"/>
        <v>-76.40088454958902</v>
      </c>
      <c r="O12" s="302">
        <f t="shared" si="0"/>
        <v>16.799334679814663</v>
      </c>
      <c r="P12" s="309">
        <f>SUM(P13:P19)</f>
        <v>8885</v>
      </c>
      <c r="Q12" s="356">
        <v>-60.59</v>
      </c>
      <c r="R12" s="231">
        <f t="shared" si="2"/>
        <v>26.390043958655102</v>
      </c>
      <c r="S12" s="355"/>
      <c r="T12" s="353"/>
    </row>
    <row r="13" spans="1:20" s="62" customFormat="1" ht="34.5" customHeight="1">
      <c r="A13" s="236"/>
      <c r="B13" s="245"/>
      <c r="C13" s="245"/>
      <c r="D13" s="246"/>
      <c r="E13" s="247"/>
      <c r="F13" s="247"/>
      <c r="G13" s="248"/>
      <c r="H13" s="247"/>
      <c r="I13" s="247"/>
      <c r="J13" s="312" t="s">
        <v>245</v>
      </c>
      <c r="K13" s="306">
        <v>3951</v>
      </c>
      <c r="L13" s="265">
        <v>750</v>
      </c>
      <c r="M13" s="251">
        <v>1511</v>
      </c>
      <c r="N13" s="302">
        <f t="shared" si="3"/>
        <v>-61.756517337382945</v>
      </c>
      <c r="O13" s="302">
        <f t="shared" si="0"/>
        <v>201.4666666666667</v>
      </c>
      <c r="P13" s="251">
        <v>1667</v>
      </c>
      <c r="Q13" s="356">
        <v>-59.3</v>
      </c>
      <c r="R13" s="231">
        <f t="shared" si="2"/>
        <v>222.26666666666665</v>
      </c>
      <c r="S13" s="357"/>
      <c r="T13" s="353"/>
    </row>
    <row r="14" spans="1:20" s="62" customFormat="1" ht="34.5" customHeight="1">
      <c r="A14" s="232" t="s">
        <v>246</v>
      </c>
      <c r="B14" s="189">
        <f>SUM(B15:B19)</f>
        <v>21862</v>
      </c>
      <c r="C14" s="234">
        <f>SUM(C15:C19)</f>
        <v>36776</v>
      </c>
      <c r="D14" s="234">
        <f>SUM(D15:D19)</f>
        <v>2567</v>
      </c>
      <c r="E14" s="235">
        <f aca="true" t="shared" si="4" ref="E14:E23">(D14-B14)/B14*100</f>
        <v>-88.25816485225505</v>
      </c>
      <c r="F14" s="235">
        <f>D14/C14*100</f>
        <v>6.980095714596477</v>
      </c>
      <c r="G14" s="234">
        <f>SUM(G15:G19)</f>
        <v>2130</v>
      </c>
      <c r="H14" s="235">
        <v>45.64</v>
      </c>
      <c r="I14" s="235">
        <f>G14/C14*100</f>
        <v>5.791820752664782</v>
      </c>
      <c r="J14" s="312" t="s">
        <v>247</v>
      </c>
      <c r="K14" s="306">
        <v>10431</v>
      </c>
      <c r="L14" s="265"/>
      <c r="M14" s="251"/>
      <c r="N14" s="302">
        <f t="shared" si="3"/>
        <v>-100</v>
      </c>
      <c r="O14" s="302"/>
      <c r="P14" s="307">
        <v>500</v>
      </c>
      <c r="Q14" s="356">
        <v>-94.99</v>
      </c>
      <c r="R14" s="231" t="e">
        <f t="shared" si="2"/>
        <v>#DIV/0!</v>
      </c>
      <c r="S14" s="357"/>
      <c r="T14" s="353"/>
    </row>
    <row r="15" spans="1:20" s="62" customFormat="1" ht="34.5" customHeight="1">
      <c r="A15" s="249" t="s">
        <v>248</v>
      </c>
      <c r="B15" s="250">
        <v>21745</v>
      </c>
      <c r="C15" s="251">
        <v>23706</v>
      </c>
      <c r="D15" s="251">
        <v>3000</v>
      </c>
      <c r="E15" s="252">
        <f t="shared" si="4"/>
        <v>-86.20372499425156</v>
      </c>
      <c r="F15" s="252">
        <f aca="true" t="shared" si="5" ref="F15:F21">D15/C15*100</f>
        <v>12.655024044545685</v>
      </c>
      <c r="G15" s="253">
        <v>2563</v>
      </c>
      <c r="H15" s="252">
        <v>-34.1</v>
      </c>
      <c r="I15" s="252">
        <f>G15/C15*100</f>
        <v>10.811608875390197</v>
      </c>
      <c r="J15" s="312" t="s">
        <v>249</v>
      </c>
      <c r="K15" s="313">
        <v>4402</v>
      </c>
      <c r="L15" s="265">
        <v>21403</v>
      </c>
      <c r="M15" s="251">
        <f>941+1723</f>
        <v>2664</v>
      </c>
      <c r="N15" s="302">
        <f t="shared" si="3"/>
        <v>-39.48205361199455</v>
      </c>
      <c r="O15" s="302">
        <f aca="true" t="shared" si="6" ref="O15:O25">M15/L15*100</f>
        <v>12.446853244872214</v>
      </c>
      <c r="P15" s="307">
        <v>4857</v>
      </c>
      <c r="Q15" s="356">
        <v>-3.15</v>
      </c>
      <c r="R15" s="231">
        <f t="shared" si="2"/>
        <v>22.69308040928842</v>
      </c>
      <c r="S15" s="358"/>
      <c r="T15" s="353"/>
    </row>
    <row r="16" spans="1:20" s="62" customFormat="1" ht="34.5" customHeight="1">
      <c r="A16" s="254" t="s">
        <v>250</v>
      </c>
      <c r="B16" s="255">
        <v>35</v>
      </c>
      <c r="C16" s="256"/>
      <c r="D16" s="251">
        <v>132</v>
      </c>
      <c r="E16" s="252">
        <f t="shared" si="4"/>
        <v>277.1428571428571</v>
      </c>
      <c r="F16" s="252"/>
      <c r="G16" s="253">
        <v>132</v>
      </c>
      <c r="H16" s="252">
        <v>-300</v>
      </c>
      <c r="I16" s="252"/>
      <c r="J16" s="312" t="s">
        <v>251</v>
      </c>
      <c r="K16" s="313">
        <v>797</v>
      </c>
      <c r="L16" s="265">
        <v>2423</v>
      </c>
      <c r="M16" s="251">
        <v>486</v>
      </c>
      <c r="N16" s="302">
        <f t="shared" si="3"/>
        <v>-39.021329987452944</v>
      </c>
      <c r="O16" s="302">
        <f t="shared" si="6"/>
        <v>20.057779612051178</v>
      </c>
      <c r="P16" s="307">
        <v>486</v>
      </c>
      <c r="Q16" s="356">
        <v>-27.57</v>
      </c>
      <c r="R16" s="231">
        <f t="shared" si="2"/>
        <v>20.057779612051178</v>
      </c>
      <c r="S16" s="357"/>
      <c r="T16" s="353"/>
    </row>
    <row r="17" spans="1:20" s="62" customFormat="1" ht="34.5" customHeight="1">
      <c r="A17" s="254" t="s">
        <v>252</v>
      </c>
      <c r="B17" s="254"/>
      <c r="C17" s="256"/>
      <c r="D17" s="251"/>
      <c r="E17" s="252"/>
      <c r="F17" s="252"/>
      <c r="G17" s="251"/>
      <c r="H17" s="252"/>
      <c r="I17" s="252"/>
      <c r="J17" s="312" t="s">
        <v>253</v>
      </c>
      <c r="K17" s="313">
        <v>60</v>
      </c>
      <c r="L17" s="265">
        <v>6802</v>
      </c>
      <c r="M17" s="251">
        <v>71</v>
      </c>
      <c r="N17" s="302">
        <f t="shared" si="3"/>
        <v>18.333333333333332</v>
      </c>
      <c r="O17" s="302">
        <f t="shared" si="6"/>
        <v>1.0438106439282564</v>
      </c>
      <c r="P17" s="307">
        <v>71</v>
      </c>
      <c r="Q17" s="356">
        <v>18.33</v>
      </c>
      <c r="R17" s="231">
        <f t="shared" si="2"/>
        <v>1.0438106439282564</v>
      </c>
      <c r="S17" s="357"/>
      <c r="T17" s="353"/>
    </row>
    <row r="18" spans="1:20" s="62" customFormat="1" ht="34.5" customHeight="1">
      <c r="A18" s="254" t="s">
        <v>254</v>
      </c>
      <c r="B18" s="255">
        <v>-3</v>
      </c>
      <c r="C18" s="251"/>
      <c r="D18" s="251">
        <v>-565</v>
      </c>
      <c r="E18" s="252">
        <f t="shared" si="4"/>
        <v>18733.333333333336</v>
      </c>
      <c r="F18" s="252"/>
      <c r="G18" s="253">
        <v>-565</v>
      </c>
      <c r="H18" s="252">
        <v>-100.53</v>
      </c>
      <c r="I18" s="252"/>
      <c r="J18" s="312" t="s">
        <v>255</v>
      </c>
      <c r="K18" s="313"/>
      <c r="L18" s="265"/>
      <c r="M18" s="251"/>
      <c r="N18" s="302"/>
      <c r="O18" s="302" t="e">
        <f t="shared" si="6"/>
        <v>#DIV/0!</v>
      </c>
      <c r="P18" s="309"/>
      <c r="Q18" s="356"/>
      <c r="R18" s="231" t="e">
        <f aca="true" t="shared" si="7" ref="R18:R25">P18/L18*100</f>
        <v>#DIV/0!</v>
      </c>
      <c r="T18" s="353"/>
    </row>
    <row r="19" spans="1:22" s="62" customFormat="1" ht="34.5" customHeight="1">
      <c r="A19" s="257" t="s">
        <v>256</v>
      </c>
      <c r="B19" s="258">
        <v>85</v>
      </c>
      <c r="C19" s="251">
        <v>13070</v>
      </c>
      <c r="D19" s="251"/>
      <c r="E19" s="252">
        <f t="shared" si="4"/>
        <v>-100</v>
      </c>
      <c r="F19" s="252">
        <f t="shared" si="5"/>
        <v>0</v>
      </c>
      <c r="G19" s="251"/>
      <c r="H19" s="252"/>
      <c r="I19" s="252">
        <f>G19/C19*100</f>
        <v>0</v>
      </c>
      <c r="J19" s="314" t="s">
        <v>257</v>
      </c>
      <c r="K19" s="315">
        <v>4326</v>
      </c>
      <c r="L19" s="256">
        <v>2290</v>
      </c>
      <c r="M19" s="316">
        <f>23+901</f>
        <v>924</v>
      </c>
      <c r="N19" s="302">
        <f t="shared" si="3"/>
        <v>-78.64077669902912</v>
      </c>
      <c r="O19" s="302">
        <f t="shared" si="6"/>
        <v>40.34934497816594</v>
      </c>
      <c r="P19" s="307">
        <v>1304</v>
      </c>
      <c r="Q19" s="356">
        <v>-52.13</v>
      </c>
      <c r="R19" s="231">
        <f t="shared" si="7"/>
        <v>56.943231441048034</v>
      </c>
      <c r="S19" s="357"/>
      <c r="T19" s="353"/>
      <c r="V19" s="359"/>
    </row>
    <row r="20" spans="1:20" s="62" customFormat="1" ht="34.5" customHeight="1">
      <c r="A20" s="259" t="s">
        <v>258</v>
      </c>
      <c r="B20" s="259">
        <v>1759</v>
      </c>
      <c r="C20" s="260">
        <v>800</v>
      </c>
      <c r="D20" s="234">
        <v>500</v>
      </c>
      <c r="E20" s="235">
        <f t="shared" si="4"/>
        <v>-71.57475838544627</v>
      </c>
      <c r="F20" s="235">
        <f t="shared" si="5"/>
        <v>62.5</v>
      </c>
      <c r="G20" s="261">
        <v>313</v>
      </c>
      <c r="H20" s="235">
        <v>-82.18</v>
      </c>
      <c r="I20" s="235">
        <f>G20/C20*100</f>
        <v>39.125</v>
      </c>
      <c r="J20" s="317" t="s">
        <v>259</v>
      </c>
      <c r="K20" s="318">
        <v>1366</v>
      </c>
      <c r="L20" s="319">
        <v>1250</v>
      </c>
      <c r="M20" s="234">
        <v>150</v>
      </c>
      <c r="N20" s="302">
        <f t="shared" si="3"/>
        <v>-89.0190336749634</v>
      </c>
      <c r="O20" s="302">
        <f t="shared" si="6"/>
        <v>12</v>
      </c>
      <c r="P20" s="320">
        <v>528</v>
      </c>
      <c r="Q20" s="356"/>
      <c r="R20" s="231">
        <f t="shared" si="7"/>
        <v>42.24</v>
      </c>
      <c r="T20" s="353"/>
    </row>
    <row r="21" spans="1:20" s="62" customFormat="1" ht="34.5" customHeight="1">
      <c r="A21" s="259" t="s">
        <v>260</v>
      </c>
      <c r="B21" s="259">
        <v>864</v>
      </c>
      <c r="C21" s="234">
        <v>1000</v>
      </c>
      <c r="D21" s="234">
        <v>700</v>
      </c>
      <c r="E21" s="235">
        <f t="shared" si="4"/>
        <v>-18.98148148148148</v>
      </c>
      <c r="F21" s="235">
        <f t="shared" si="5"/>
        <v>70</v>
      </c>
      <c r="G21" s="261">
        <v>587</v>
      </c>
      <c r="H21" s="235">
        <v>-5.47</v>
      </c>
      <c r="I21" s="235">
        <f>G21/C21*100</f>
        <v>58.699999999999996</v>
      </c>
      <c r="J21" s="317" t="s">
        <v>261</v>
      </c>
      <c r="K21" s="318">
        <v>167</v>
      </c>
      <c r="L21" s="233">
        <v>397</v>
      </c>
      <c r="M21" s="234">
        <v>184</v>
      </c>
      <c r="N21" s="302">
        <f t="shared" si="3"/>
        <v>10.179640718562874</v>
      </c>
      <c r="O21" s="302">
        <f t="shared" si="6"/>
        <v>46.34760705289673</v>
      </c>
      <c r="P21" s="320">
        <v>14</v>
      </c>
      <c r="Q21" s="356">
        <v>-91.52</v>
      </c>
      <c r="R21" s="231">
        <f t="shared" si="7"/>
        <v>3.5264483627204033</v>
      </c>
      <c r="T21" s="353"/>
    </row>
    <row r="22" spans="1:20" s="62" customFormat="1" ht="34.5" customHeight="1">
      <c r="A22" s="259" t="s">
        <v>262</v>
      </c>
      <c r="B22" s="259"/>
      <c r="C22" s="234"/>
      <c r="D22" s="234"/>
      <c r="E22" s="235"/>
      <c r="F22" s="235"/>
      <c r="G22" s="234"/>
      <c r="H22" s="235"/>
      <c r="I22" s="235"/>
      <c r="J22" s="317" t="s">
        <v>263</v>
      </c>
      <c r="K22" s="321">
        <v>1834</v>
      </c>
      <c r="L22" s="233">
        <v>800</v>
      </c>
      <c r="M22" s="234">
        <v>407</v>
      </c>
      <c r="N22" s="302">
        <f t="shared" si="3"/>
        <v>-77.80806979280261</v>
      </c>
      <c r="O22" s="302">
        <f t="shared" si="6"/>
        <v>50.875</v>
      </c>
      <c r="P22" s="320">
        <v>407</v>
      </c>
      <c r="Q22" s="356">
        <v>80.89</v>
      </c>
      <c r="R22" s="231">
        <f t="shared" si="7"/>
        <v>50.875</v>
      </c>
      <c r="T22" s="353"/>
    </row>
    <row r="23" spans="1:20" s="62" customFormat="1" ht="34.5" customHeight="1">
      <c r="A23" s="232" t="s">
        <v>264</v>
      </c>
      <c r="B23" s="232">
        <v>1842</v>
      </c>
      <c r="C23" s="262"/>
      <c r="D23" s="234">
        <v>3113</v>
      </c>
      <c r="E23" s="235">
        <f t="shared" si="4"/>
        <v>69.00108577633007</v>
      </c>
      <c r="F23" s="235"/>
      <c r="G23" s="234"/>
      <c r="H23" s="235"/>
      <c r="I23" s="235"/>
      <c r="J23" s="310" t="s">
        <v>265</v>
      </c>
      <c r="K23" s="322">
        <v>351</v>
      </c>
      <c r="L23" s="185">
        <v>2125</v>
      </c>
      <c r="M23" s="234">
        <v>587</v>
      </c>
      <c r="N23" s="302">
        <f t="shared" si="3"/>
        <v>67.23646723646723</v>
      </c>
      <c r="O23" s="302">
        <f t="shared" si="6"/>
        <v>27.623529411764707</v>
      </c>
      <c r="P23" s="320">
        <v>246</v>
      </c>
      <c r="Q23" s="356">
        <v>-29.91</v>
      </c>
      <c r="R23" s="231">
        <f t="shared" si="7"/>
        <v>11.576470588235294</v>
      </c>
      <c r="T23" s="353"/>
    </row>
    <row r="24" spans="1:20" s="62" customFormat="1" ht="34.5" customHeight="1">
      <c r="A24" s="250"/>
      <c r="B24" s="250"/>
      <c r="C24" s="263">
        <v>0</v>
      </c>
      <c r="D24" s="251"/>
      <c r="E24" s="252"/>
      <c r="F24" s="252"/>
      <c r="G24" s="251"/>
      <c r="H24" s="252"/>
      <c r="I24" s="252"/>
      <c r="J24" s="323" t="s">
        <v>266</v>
      </c>
      <c r="K24" s="324">
        <f aca="true" t="shared" si="8" ref="K24:M24">SUM(K25:K26)</f>
        <v>1508</v>
      </c>
      <c r="L24" s="233">
        <f t="shared" si="8"/>
        <v>2542</v>
      </c>
      <c r="M24" s="233">
        <f t="shared" si="8"/>
        <v>496</v>
      </c>
      <c r="N24" s="302">
        <f t="shared" si="3"/>
        <v>-67.10875331564988</v>
      </c>
      <c r="O24" s="302">
        <f t="shared" si="6"/>
        <v>19.51219512195122</v>
      </c>
      <c r="P24" s="325">
        <f>P25+P26</f>
        <v>496</v>
      </c>
      <c r="Q24" s="356">
        <v>-67.11</v>
      </c>
      <c r="R24" s="231">
        <f t="shared" si="7"/>
        <v>19.51219512195122</v>
      </c>
      <c r="S24" s="360"/>
      <c r="T24" s="353"/>
    </row>
    <row r="25" spans="1:20" s="62" customFormat="1" ht="34.5" customHeight="1">
      <c r="A25" s="250"/>
      <c r="B25" s="250"/>
      <c r="C25" s="263"/>
      <c r="D25" s="251"/>
      <c r="E25" s="252"/>
      <c r="F25" s="252"/>
      <c r="G25" s="251"/>
      <c r="H25" s="252"/>
      <c r="I25" s="252"/>
      <c r="J25" s="326" t="s">
        <v>267</v>
      </c>
      <c r="K25" s="327">
        <v>1503</v>
      </c>
      <c r="L25" s="256">
        <v>2457</v>
      </c>
      <c r="M25" s="256">
        <f>496+1723-1723</f>
        <v>496</v>
      </c>
      <c r="N25" s="302">
        <f t="shared" si="3"/>
        <v>-66.99933466400533</v>
      </c>
      <c r="O25" s="302">
        <f t="shared" si="6"/>
        <v>20.187220187220188</v>
      </c>
      <c r="P25" s="307">
        <v>496</v>
      </c>
      <c r="Q25" s="356">
        <v>-67</v>
      </c>
      <c r="R25" s="231">
        <f t="shared" si="7"/>
        <v>20.187220187220188</v>
      </c>
      <c r="T25" s="353"/>
    </row>
    <row r="26" spans="1:20" s="62" customFormat="1" ht="51" customHeight="1">
      <c r="A26" s="250"/>
      <c r="B26" s="250"/>
      <c r="C26" s="264">
        <v>0</v>
      </c>
      <c r="D26" s="251"/>
      <c r="E26" s="252"/>
      <c r="F26" s="252"/>
      <c r="G26" s="251"/>
      <c r="H26" s="252"/>
      <c r="I26" s="252"/>
      <c r="J26" s="328" t="s">
        <v>268</v>
      </c>
      <c r="K26" s="327">
        <v>5</v>
      </c>
      <c r="L26" s="265">
        <v>85</v>
      </c>
      <c r="M26" s="256"/>
      <c r="N26" s="302">
        <f t="shared" si="3"/>
        <v>-100</v>
      </c>
      <c r="O26" s="302"/>
      <c r="P26" s="307"/>
      <c r="Q26" s="356">
        <v>-100</v>
      </c>
      <c r="R26" s="231"/>
      <c r="T26" s="353"/>
    </row>
    <row r="27" spans="1:20" s="62" customFormat="1" ht="34.5" customHeight="1">
      <c r="A27" s="250"/>
      <c r="B27" s="250"/>
      <c r="C27" s="265"/>
      <c r="D27" s="251"/>
      <c r="E27" s="252"/>
      <c r="F27" s="252"/>
      <c r="G27" s="251"/>
      <c r="H27" s="252"/>
      <c r="I27" s="252"/>
      <c r="J27" s="323" t="s">
        <v>269</v>
      </c>
      <c r="K27" s="189">
        <f aca="true" t="shared" si="9" ref="K27:P27">SUM(K28:K30)</f>
        <v>15492</v>
      </c>
      <c r="L27" s="185">
        <f t="shared" si="9"/>
        <v>590</v>
      </c>
      <c r="M27" s="234">
        <f t="shared" si="9"/>
        <v>25269</v>
      </c>
      <c r="N27" s="302">
        <f t="shared" si="3"/>
        <v>63.10999225406662</v>
      </c>
      <c r="O27" s="302">
        <f>M27/L27*100</f>
        <v>4282.881355932203</v>
      </c>
      <c r="P27" s="309">
        <f t="shared" si="9"/>
        <v>16379</v>
      </c>
      <c r="Q27" s="356">
        <v>297.93</v>
      </c>
      <c r="R27" s="231">
        <f>P27/L27*100</f>
        <v>2776.101694915254</v>
      </c>
      <c r="S27" s="355"/>
      <c r="T27" s="353"/>
    </row>
    <row r="28" spans="1:20" s="62" customFormat="1" ht="34.5" customHeight="1">
      <c r="A28" s="250"/>
      <c r="B28" s="250"/>
      <c r="C28" s="251">
        <v>0</v>
      </c>
      <c r="D28" s="251"/>
      <c r="E28" s="252"/>
      <c r="F28" s="252"/>
      <c r="G28" s="251"/>
      <c r="H28" s="252"/>
      <c r="I28" s="252"/>
      <c r="J28" s="329" t="s">
        <v>270</v>
      </c>
      <c r="K28" s="330">
        <v>492</v>
      </c>
      <c r="L28" s="330">
        <v>572</v>
      </c>
      <c r="M28" s="330">
        <v>169</v>
      </c>
      <c r="N28" s="302">
        <f t="shared" si="3"/>
        <v>-65.65040650406505</v>
      </c>
      <c r="O28" s="302">
        <f>M28/L28*100</f>
        <v>29.545454545454547</v>
      </c>
      <c r="P28" s="265">
        <v>169</v>
      </c>
      <c r="Q28" s="356">
        <v>-60.97</v>
      </c>
      <c r="R28" s="231">
        <f>P28/L28*100</f>
        <v>29.545454545454547</v>
      </c>
      <c r="T28" s="353"/>
    </row>
    <row r="29" spans="1:20" s="62" customFormat="1" ht="45" customHeight="1">
      <c r="A29" s="266"/>
      <c r="B29" s="266"/>
      <c r="C29" s="251"/>
      <c r="D29" s="251"/>
      <c r="E29" s="252"/>
      <c r="F29" s="252"/>
      <c r="G29" s="251"/>
      <c r="H29" s="252"/>
      <c r="I29" s="252"/>
      <c r="J29" s="329" t="s">
        <v>271</v>
      </c>
      <c r="K29" s="331">
        <v>15000</v>
      </c>
      <c r="L29" s="330">
        <v>18</v>
      </c>
      <c r="M29" s="330">
        <v>25100</v>
      </c>
      <c r="N29" s="302">
        <f t="shared" si="3"/>
        <v>67.33333333333333</v>
      </c>
      <c r="O29" s="302"/>
      <c r="P29" s="307">
        <v>16210</v>
      </c>
      <c r="Q29" s="356">
        <v>340.13</v>
      </c>
      <c r="R29" s="231"/>
      <c r="T29" s="353"/>
    </row>
    <row r="30" spans="1:20" s="62" customFormat="1" ht="34.5" customHeight="1">
      <c r="A30" s="266"/>
      <c r="B30" s="267"/>
      <c r="C30" s="268"/>
      <c r="D30" s="251"/>
      <c r="E30" s="252"/>
      <c r="F30" s="252"/>
      <c r="G30" s="251"/>
      <c r="H30" s="252"/>
      <c r="I30" s="252"/>
      <c r="J30" s="329" t="s">
        <v>272</v>
      </c>
      <c r="K30" s="331"/>
      <c r="L30" s="265"/>
      <c r="M30" s="251"/>
      <c r="N30" s="302"/>
      <c r="O30" s="302"/>
      <c r="P30" s="320"/>
      <c r="Q30" s="356"/>
      <c r="R30" s="231" t="e">
        <f>P30/L30*100</f>
        <v>#DIV/0!</v>
      </c>
      <c r="T30" s="353"/>
    </row>
    <row r="31" spans="1:20" s="62" customFormat="1" ht="34.5" customHeight="1">
      <c r="A31" s="266"/>
      <c r="B31" s="266"/>
      <c r="C31" s="269"/>
      <c r="D31" s="251"/>
      <c r="E31" s="252"/>
      <c r="F31" s="252"/>
      <c r="G31" s="251"/>
      <c r="H31" s="252"/>
      <c r="I31" s="252"/>
      <c r="J31" s="323" t="s">
        <v>273</v>
      </c>
      <c r="K31" s="309">
        <v>2240</v>
      </c>
      <c r="L31" s="309"/>
      <c r="M31" s="309">
        <v>3113</v>
      </c>
      <c r="N31" s="302">
        <f t="shared" si="3"/>
        <v>38.973214285714285</v>
      </c>
      <c r="O31" s="302"/>
      <c r="P31" s="320">
        <v>1153</v>
      </c>
      <c r="Q31" s="356"/>
      <c r="R31" s="231" t="e">
        <f>P31/L31*100</f>
        <v>#DIV/0!</v>
      </c>
      <c r="S31" s="354"/>
      <c r="T31" s="353"/>
    </row>
    <row r="32" spans="1:20" s="62" customFormat="1" ht="34.5" customHeight="1">
      <c r="A32" s="270"/>
      <c r="B32" s="270"/>
      <c r="C32" s="271"/>
      <c r="D32" s="251"/>
      <c r="E32" s="252"/>
      <c r="F32" s="252"/>
      <c r="G32" s="251"/>
      <c r="H32" s="252"/>
      <c r="I32" s="252"/>
      <c r="J32" s="332" t="s">
        <v>274</v>
      </c>
      <c r="K32" s="333">
        <v>22</v>
      </c>
      <c r="L32" s="333"/>
      <c r="M32" s="234"/>
      <c r="N32" s="302">
        <f t="shared" si="3"/>
        <v>-100</v>
      </c>
      <c r="O32" s="302"/>
      <c r="P32" s="309"/>
      <c r="Q32" s="356">
        <v>-43.78</v>
      </c>
      <c r="R32" s="231" t="e">
        <f>P32/L32*100</f>
        <v>#DIV/0!</v>
      </c>
      <c r="T32" s="353"/>
    </row>
    <row r="33" spans="1:22" s="62" customFormat="1" ht="34.5" customHeight="1">
      <c r="A33" s="254"/>
      <c r="B33" s="254"/>
      <c r="C33" s="269"/>
      <c r="D33" s="251"/>
      <c r="E33" s="252"/>
      <c r="F33" s="252"/>
      <c r="G33" s="251"/>
      <c r="H33" s="252"/>
      <c r="I33" s="252"/>
      <c r="J33" s="334" t="s">
        <v>275</v>
      </c>
      <c r="K33" s="333">
        <f>K7+K8+K11+K24+K27+K31+K32</f>
        <v>48398</v>
      </c>
      <c r="L33" s="333">
        <f>L7+L8+L11+L24+L27+L31+L32</f>
        <v>43630</v>
      </c>
      <c r="M33" s="333">
        <f>M7+M8+M11+M24+M27+M31+M32</f>
        <v>36231</v>
      </c>
      <c r="N33" s="302">
        <f t="shared" si="3"/>
        <v>-25.13946857308153</v>
      </c>
      <c r="O33" s="302">
        <f>M33/L33*100</f>
        <v>83.0414852165941</v>
      </c>
      <c r="P33" s="309">
        <f>P7+P8+P11+P24+P27+P31+P32</f>
        <v>28477</v>
      </c>
      <c r="Q33" s="356">
        <v>-12.24</v>
      </c>
      <c r="R33" s="231">
        <f>P33/L33*100</f>
        <v>65.26931010772404</v>
      </c>
      <c r="S33" s="355"/>
      <c r="T33" s="353"/>
      <c r="V33" s="359"/>
    </row>
    <row r="34" spans="1:20" s="62" customFormat="1" ht="34.5" customHeight="1">
      <c r="A34" s="254"/>
      <c r="B34" s="254"/>
      <c r="C34" s="265"/>
      <c r="D34" s="251"/>
      <c r="E34" s="252"/>
      <c r="F34" s="252"/>
      <c r="G34" s="251"/>
      <c r="H34" s="252"/>
      <c r="I34" s="252"/>
      <c r="J34" s="334" t="s">
        <v>276</v>
      </c>
      <c r="K34" s="335">
        <v>5</v>
      </c>
      <c r="L34" s="336"/>
      <c r="M34" s="337"/>
      <c r="N34" s="302">
        <f t="shared" si="3"/>
        <v>-100</v>
      </c>
      <c r="O34" s="302"/>
      <c r="P34" s="337"/>
      <c r="Q34" s="361"/>
      <c r="R34" s="231"/>
      <c r="T34" s="353"/>
    </row>
    <row r="35" spans="1:20" s="62" customFormat="1" ht="34.5" customHeight="1">
      <c r="A35" s="272"/>
      <c r="B35" s="272"/>
      <c r="C35" s="273"/>
      <c r="D35" s="251"/>
      <c r="E35" s="252"/>
      <c r="F35" s="252"/>
      <c r="G35" s="251"/>
      <c r="H35" s="252"/>
      <c r="I35" s="252"/>
      <c r="J35" s="338"/>
      <c r="K35" s="339"/>
      <c r="L35" s="340"/>
      <c r="M35" s="276"/>
      <c r="N35" s="302"/>
      <c r="O35" s="302"/>
      <c r="P35" s="339"/>
      <c r="Q35" s="339"/>
      <c r="R35" s="231"/>
      <c r="S35" s="359"/>
      <c r="T35" s="353"/>
    </row>
    <row r="36" spans="1:20" s="62" customFormat="1" ht="34.5" customHeight="1">
      <c r="A36" s="274" t="s">
        <v>277</v>
      </c>
      <c r="B36" s="275">
        <f>B7+B8+B14+B20+B21+B22+B23</f>
        <v>27572</v>
      </c>
      <c r="C36" s="275">
        <f>C7+C8+C14+C20+C21</f>
        <v>39870</v>
      </c>
      <c r="D36" s="275">
        <f>D7+D8+D14+D20+D21+D23</f>
        <v>7043</v>
      </c>
      <c r="E36" s="252">
        <f>(D36-B36)/B36*100</f>
        <v>-74.4559698244596</v>
      </c>
      <c r="F36" s="252">
        <f>D36/C36*100</f>
        <v>17.66491096062202</v>
      </c>
      <c r="G36" s="275">
        <f>G7+G8+G14+G20+G21+G23</f>
        <v>3030</v>
      </c>
      <c r="H36" s="235">
        <v>-53.78</v>
      </c>
      <c r="I36" s="341">
        <f>G36/C36*100</f>
        <v>7.599699021820918</v>
      </c>
      <c r="J36" s="338"/>
      <c r="K36" s="339"/>
      <c r="L36" s="340"/>
      <c r="M36" s="276"/>
      <c r="N36" s="302"/>
      <c r="O36" s="302"/>
      <c r="P36" s="339"/>
      <c r="Q36" s="339"/>
      <c r="R36" s="231"/>
      <c r="S36" s="359"/>
      <c r="T36" s="353"/>
    </row>
    <row r="37" spans="1:20" s="62" customFormat="1" ht="34.5" customHeight="1">
      <c r="A37" s="270" t="s">
        <v>278</v>
      </c>
      <c r="B37" s="276">
        <f>B38+B39+B40</f>
        <v>3881</v>
      </c>
      <c r="C37" s="275">
        <f>C38+C39+C40</f>
        <v>821</v>
      </c>
      <c r="D37" s="275">
        <f>D38+D39+D40</f>
        <v>3659</v>
      </c>
      <c r="E37" s="252">
        <f>(D37-B37)/B37*100</f>
        <v>-5.720175212574079</v>
      </c>
      <c r="F37" s="252">
        <f>D37/C37*100</f>
        <v>445.67600487210717</v>
      </c>
      <c r="G37" s="275">
        <f>G38+G39+G40</f>
        <v>3659</v>
      </c>
      <c r="H37" s="235">
        <v>88.21</v>
      </c>
      <c r="I37" s="341">
        <f>G37/C37*100</f>
        <v>445.67600487210717</v>
      </c>
      <c r="J37" s="338"/>
      <c r="K37" s="339"/>
      <c r="L37" s="340"/>
      <c r="M37" s="276"/>
      <c r="N37" s="302"/>
      <c r="O37" s="302"/>
      <c r="P37" s="339"/>
      <c r="Q37" s="339"/>
      <c r="R37" s="231"/>
      <c r="S37" s="359"/>
      <c r="T37" s="353"/>
    </row>
    <row r="38" spans="1:20" s="62" customFormat="1" ht="34.5" customHeight="1">
      <c r="A38" s="270" t="s">
        <v>279</v>
      </c>
      <c r="B38" s="270"/>
      <c r="C38" s="275"/>
      <c r="D38" s="275"/>
      <c r="E38" s="252"/>
      <c r="F38" s="252"/>
      <c r="G38" s="277"/>
      <c r="H38" s="235"/>
      <c r="I38" s="341"/>
      <c r="J38" s="342"/>
      <c r="K38" s="272"/>
      <c r="L38" s="273"/>
      <c r="M38" s="273"/>
      <c r="N38" s="302"/>
      <c r="O38" s="302"/>
      <c r="P38" s="273"/>
      <c r="Q38" s="362"/>
      <c r="R38" s="231"/>
      <c r="S38" s="359"/>
      <c r="T38" s="353"/>
    </row>
    <row r="39" spans="1:20" s="62" customFormat="1" ht="34.5" customHeight="1">
      <c r="A39" s="270" t="s">
        <v>280</v>
      </c>
      <c r="B39" s="278">
        <v>3881</v>
      </c>
      <c r="C39" s="275">
        <v>821</v>
      </c>
      <c r="D39" s="275">
        <v>3659</v>
      </c>
      <c r="E39" s="252">
        <f>(D39-B39)/B39*100</f>
        <v>-5.720175212574079</v>
      </c>
      <c r="F39" s="252">
        <f>D39/C39*100</f>
        <v>445.67600487210717</v>
      </c>
      <c r="G39" s="275">
        <v>3659</v>
      </c>
      <c r="H39" s="235">
        <v>88.21</v>
      </c>
      <c r="I39" s="341">
        <f>G39/C39*100</f>
        <v>445.67600487210717</v>
      </c>
      <c r="J39" s="342" t="s">
        <v>168</v>
      </c>
      <c r="K39" s="333">
        <f aca="true" t="shared" si="10" ref="K39:M39">K33+K34</f>
        <v>48403</v>
      </c>
      <c r="L39" s="275">
        <f t="shared" si="10"/>
        <v>43630</v>
      </c>
      <c r="M39" s="275">
        <f t="shared" si="10"/>
        <v>36231</v>
      </c>
      <c r="N39" s="302">
        <f t="shared" si="3"/>
        <v>-25.147201619734318</v>
      </c>
      <c r="O39" s="302">
        <f>M39/L39*100</f>
        <v>83.0414852165941</v>
      </c>
      <c r="P39" s="275">
        <f>P33+P34</f>
        <v>28477</v>
      </c>
      <c r="Q39" s="341">
        <v>12.24</v>
      </c>
      <c r="R39" s="231">
        <f>P39/L39*100</f>
        <v>65.26931010772404</v>
      </c>
      <c r="S39" s="355"/>
      <c r="T39" s="353"/>
    </row>
    <row r="40" spans="1:20" s="62" customFormat="1" ht="34.5" customHeight="1">
      <c r="A40" s="270" t="s">
        <v>281</v>
      </c>
      <c r="B40" s="270"/>
      <c r="C40" s="275"/>
      <c r="D40" s="275"/>
      <c r="E40" s="252"/>
      <c r="F40" s="252"/>
      <c r="G40" s="277"/>
      <c r="H40" s="252"/>
      <c r="I40" s="341"/>
      <c r="J40" s="338"/>
      <c r="K40" s="343"/>
      <c r="L40" s="273"/>
      <c r="M40" s="273"/>
      <c r="N40" s="302"/>
      <c r="O40" s="302"/>
      <c r="P40" s="273"/>
      <c r="Q40" s="273"/>
      <c r="R40" s="231"/>
      <c r="S40" s="359"/>
      <c r="T40" s="353"/>
    </row>
    <row r="41" spans="1:20" s="62" customFormat="1" ht="34.5" customHeight="1">
      <c r="A41" s="270" t="s">
        <v>282</v>
      </c>
      <c r="B41" s="276">
        <v>15000</v>
      </c>
      <c r="C41" s="275"/>
      <c r="D41" s="275">
        <v>26600</v>
      </c>
      <c r="E41" s="252">
        <f>(D41-B41)/B41*100</f>
        <v>77.33333333333333</v>
      </c>
      <c r="F41" s="252"/>
      <c r="G41" s="275">
        <v>26600</v>
      </c>
      <c r="H41" s="235">
        <v>77.33</v>
      </c>
      <c r="I41" s="341"/>
      <c r="J41" s="338" t="s">
        <v>283</v>
      </c>
      <c r="K41" s="344">
        <f>B44-K39</f>
        <v>8581</v>
      </c>
      <c r="L41" s="275">
        <f aca="true" t="shared" si="11" ref="L41:P41">C44-L33</f>
        <v>6260</v>
      </c>
      <c r="M41" s="275">
        <f t="shared" si="11"/>
        <v>9652</v>
      </c>
      <c r="N41" s="302">
        <f t="shared" si="3"/>
        <v>12.481062813191937</v>
      </c>
      <c r="O41" s="302">
        <f>M41/L41*100</f>
        <v>154.185303514377</v>
      </c>
      <c r="P41" s="275">
        <f t="shared" si="11"/>
        <v>4812</v>
      </c>
      <c r="Q41" s="341">
        <v>203.97</v>
      </c>
      <c r="R41" s="231">
        <f>P41/L41*100</f>
        <v>76.86900958466454</v>
      </c>
      <c r="S41" s="359"/>
      <c r="T41" s="353"/>
    </row>
    <row r="42" spans="1:20" s="62" customFormat="1" ht="34.5" customHeight="1">
      <c r="A42" s="270" t="s">
        <v>284</v>
      </c>
      <c r="B42" s="259">
        <v>10531</v>
      </c>
      <c r="C42" s="275">
        <v>9199</v>
      </c>
      <c r="D42" s="275">
        <v>8581</v>
      </c>
      <c r="E42" s="252">
        <f>(D42-B42)/B42*100</f>
        <v>-18.516760041781406</v>
      </c>
      <c r="F42" s="252">
        <f>D42/C42*100</f>
        <v>93.28187846505055</v>
      </c>
      <c r="G42" s="275"/>
      <c r="H42" s="252"/>
      <c r="I42" s="341">
        <f>G42/C42*100</f>
        <v>0</v>
      </c>
      <c r="J42" s="338" t="s">
        <v>285</v>
      </c>
      <c r="K42" s="345">
        <v>0</v>
      </c>
      <c r="L42" s="273">
        <v>6260</v>
      </c>
      <c r="M42" s="273">
        <v>0</v>
      </c>
      <c r="N42" s="302"/>
      <c r="O42" s="302">
        <f>M42/L42*100</f>
        <v>0</v>
      </c>
      <c r="P42" s="346"/>
      <c r="Q42" s="346"/>
      <c r="R42" s="231">
        <f>P42/L42*100</f>
        <v>0</v>
      </c>
      <c r="S42" s="359"/>
      <c r="T42" s="353"/>
    </row>
    <row r="43" spans="1:20" s="62" customFormat="1" ht="34.5" customHeight="1">
      <c r="A43" s="270"/>
      <c r="B43" s="270"/>
      <c r="C43" s="279"/>
      <c r="D43" s="279"/>
      <c r="E43" s="252"/>
      <c r="F43" s="252"/>
      <c r="G43" s="275"/>
      <c r="H43" s="252"/>
      <c r="I43" s="252"/>
      <c r="J43" s="338" t="s">
        <v>286</v>
      </c>
      <c r="K43" s="345">
        <f>K41-K42</f>
        <v>8581</v>
      </c>
      <c r="L43" s="346">
        <v>0</v>
      </c>
      <c r="M43" s="273"/>
      <c r="N43" s="302">
        <f t="shared" si="3"/>
        <v>-100</v>
      </c>
      <c r="O43" s="302"/>
      <c r="P43" s="346"/>
      <c r="Q43" s="346"/>
      <c r="R43" s="231"/>
      <c r="S43" s="359"/>
      <c r="T43" s="353"/>
    </row>
    <row r="44" spans="1:20" s="62" customFormat="1" ht="27" customHeight="1">
      <c r="A44" s="270" t="s">
        <v>287</v>
      </c>
      <c r="B44" s="276">
        <f>B36+B37+B41+B42</f>
        <v>56984</v>
      </c>
      <c r="C44" s="280">
        <f>C36+C37+C41+C42</f>
        <v>49890</v>
      </c>
      <c r="D44" s="281">
        <f>D36+D37+D41+D42</f>
        <v>45883</v>
      </c>
      <c r="E44" s="282">
        <f>(D44-B44)/B44*100</f>
        <v>-19.48090692124105</v>
      </c>
      <c r="F44" s="282">
        <f>D44/C44*100</f>
        <v>91.96833032671879</v>
      </c>
      <c r="G44" s="280">
        <f>G36+G37+G41</f>
        <v>33289</v>
      </c>
      <c r="H44" s="283">
        <v>41.65</v>
      </c>
      <c r="I44" s="347">
        <f>G44/C44*100</f>
        <v>66.72479454800562</v>
      </c>
      <c r="J44" s="338" t="s">
        <v>168</v>
      </c>
      <c r="K44" s="348">
        <f>K39+K41</f>
        <v>56984</v>
      </c>
      <c r="L44" s="349">
        <f aca="true" t="shared" si="12" ref="L44:P44">L33+L41</f>
        <v>49890</v>
      </c>
      <c r="M44" s="275">
        <f t="shared" si="12"/>
        <v>45883</v>
      </c>
      <c r="N44" s="302">
        <f t="shared" si="3"/>
        <v>-19.48090692124105</v>
      </c>
      <c r="O44" s="302">
        <f>M44/L44*100</f>
        <v>91.96833032671879</v>
      </c>
      <c r="P44" s="275">
        <f t="shared" si="12"/>
        <v>33289</v>
      </c>
      <c r="Q44" s="363">
        <v>-12.24</v>
      </c>
      <c r="R44" s="231">
        <f>P44/L44*100</f>
        <v>66.72479454800562</v>
      </c>
      <c r="S44" s="204"/>
      <c r="T44" s="353"/>
    </row>
  </sheetData>
  <sheetProtection/>
  <mergeCells count="27">
    <mergeCell ref="A2:R2"/>
    <mergeCell ref="M3:R3"/>
    <mergeCell ref="A4:I4"/>
    <mergeCell ref="J4:R4"/>
    <mergeCell ref="G5:I5"/>
    <mergeCell ref="P5:R5"/>
    <mergeCell ref="A5:A6"/>
    <mergeCell ref="A8:A13"/>
    <mergeCell ref="B5:B6"/>
    <mergeCell ref="B8:B13"/>
    <mergeCell ref="C5:C6"/>
    <mergeCell ref="C8:C13"/>
    <mergeCell ref="D5:D6"/>
    <mergeCell ref="D8:D13"/>
    <mergeCell ref="E5:E6"/>
    <mergeCell ref="E8:E13"/>
    <mergeCell ref="F5:F6"/>
    <mergeCell ref="F8:F13"/>
    <mergeCell ref="G8:G13"/>
    <mergeCell ref="H8:H13"/>
    <mergeCell ref="I8:I13"/>
    <mergeCell ref="J5:J6"/>
    <mergeCell ref="K5:K6"/>
    <mergeCell ref="L5:L6"/>
    <mergeCell ref="M5:M6"/>
    <mergeCell ref="N5:N6"/>
    <mergeCell ref="O5:O6"/>
  </mergeCells>
  <printOptions horizontalCentered="1" verticalCentered="1"/>
  <pageMargins left="0.15694444444444444" right="0.15694444444444444" top="0.39305555555555555" bottom="0.5902777777777778" header="0.11805555555555555" footer="0.3145833333333333"/>
  <pageSetup firstPageNumber="1" useFirstPageNumber="1" horizontalDpi="600" verticalDpi="600" orientation="landscape" paperSize="9" scale="6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V52"/>
  <sheetViews>
    <sheetView showGridLines="0" showZeros="0" workbookViewId="0" topLeftCell="A4">
      <selection activeCell="F8" sqref="F8"/>
    </sheetView>
  </sheetViews>
  <sheetFormatPr defaultColWidth="12" defaultRowHeight="11.25"/>
  <cols>
    <col min="1" max="1" width="36.83203125" style="163" bestFit="1" customWidth="1"/>
    <col min="2" max="2" width="12.5" style="164" bestFit="1" customWidth="1"/>
    <col min="3" max="3" width="16.5" style="164" customWidth="1"/>
    <col min="4" max="4" width="13.83203125" style="164" customWidth="1"/>
    <col min="5" max="5" width="14.33203125" style="165" customWidth="1"/>
    <col min="6" max="6" width="90" style="163" customWidth="1"/>
    <col min="7" max="7" width="12.66015625" style="163" bestFit="1" customWidth="1"/>
    <col min="8" max="16384" width="12" style="163" customWidth="1"/>
  </cols>
  <sheetData>
    <row r="1" spans="1:5" s="54" customFormat="1" ht="21" customHeight="1">
      <c r="A1" s="67" t="s">
        <v>288</v>
      </c>
      <c r="B1" s="166"/>
      <c r="C1" s="166"/>
      <c r="D1" s="166"/>
      <c r="E1" s="167"/>
    </row>
    <row r="2" spans="1:6" s="61" customFormat="1" ht="34.5" customHeight="1">
      <c r="A2" s="168" t="s">
        <v>289</v>
      </c>
      <c r="B2" s="169"/>
      <c r="C2" s="169"/>
      <c r="D2" s="169"/>
      <c r="E2" s="169"/>
      <c r="F2" s="169"/>
    </row>
    <row r="3" spans="1:7" s="160" customFormat="1" ht="16.5" customHeight="1">
      <c r="A3" s="170" t="s">
        <v>2</v>
      </c>
      <c r="B3"/>
      <c r="C3"/>
      <c r="D3"/>
      <c r="E3"/>
      <c r="F3" s="171" t="s">
        <v>290</v>
      </c>
      <c r="G3" s="172"/>
    </row>
    <row r="4" spans="1:7" s="161" customFormat="1" ht="60" customHeight="1">
      <c r="A4" s="173" t="s">
        <v>291</v>
      </c>
      <c r="B4" s="174" t="s">
        <v>292</v>
      </c>
      <c r="C4" s="175" t="s">
        <v>293</v>
      </c>
      <c r="D4" s="176" t="s">
        <v>294</v>
      </c>
      <c r="E4" s="177" t="s">
        <v>295</v>
      </c>
      <c r="F4" s="178" t="s">
        <v>296</v>
      </c>
      <c r="G4" s="179"/>
    </row>
    <row r="5" spans="1:7" s="61" customFormat="1" ht="24" customHeight="1">
      <c r="A5" s="180" t="s">
        <v>297</v>
      </c>
      <c r="B5" s="181">
        <f>SUM(B6:B12)</f>
        <v>43630</v>
      </c>
      <c r="C5" s="181">
        <f>SUM(C6:C12)</f>
        <v>36231</v>
      </c>
      <c r="D5" s="181">
        <f>SUM(D6:D12)</f>
        <v>-7399</v>
      </c>
      <c r="E5" s="182">
        <f>D5/B5*100</f>
        <v>-16.958514783405914</v>
      </c>
      <c r="F5" s="183"/>
      <c r="G5" s="184"/>
    </row>
    <row r="6" spans="1:7" s="61" customFormat="1" ht="48" customHeight="1">
      <c r="A6" s="183" t="s">
        <v>298</v>
      </c>
      <c r="B6" s="185">
        <v>100</v>
      </c>
      <c r="C6" s="186">
        <v>1</v>
      </c>
      <c r="D6" s="187">
        <f aca="true" t="shared" si="0" ref="D6:D12">C6-B6</f>
        <v>-99</v>
      </c>
      <c r="E6" s="182">
        <f aca="true" t="shared" si="1" ref="E6:E12">D6/B6*100</f>
        <v>-99</v>
      </c>
      <c r="F6" s="188" t="s">
        <v>299</v>
      </c>
      <c r="G6" s="184"/>
    </row>
    <row r="7" spans="1:7" s="61" customFormat="1" ht="61.5" customHeight="1">
      <c r="A7" s="183" t="s">
        <v>300</v>
      </c>
      <c r="B7" s="185">
        <v>2158</v>
      </c>
      <c r="C7" s="187">
        <v>368</v>
      </c>
      <c r="D7" s="187">
        <f t="shared" si="0"/>
        <v>-1790</v>
      </c>
      <c r="E7" s="182">
        <f t="shared" si="1"/>
        <v>-82.9471733086191</v>
      </c>
      <c r="F7" s="188" t="s">
        <v>299</v>
      </c>
      <c r="G7" s="184"/>
    </row>
    <row r="8" spans="1:11" s="162" customFormat="1" ht="147.75" customHeight="1">
      <c r="A8" s="183" t="s">
        <v>197</v>
      </c>
      <c r="B8" s="189">
        <v>38240</v>
      </c>
      <c r="C8" s="187">
        <f>5261+1723</f>
        <v>6984</v>
      </c>
      <c r="D8" s="187">
        <f t="shared" si="0"/>
        <v>-31256</v>
      </c>
      <c r="E8" s="182">
        <f t="shared" si="1"/>
        <v>-81.73640167364017</v>
      </c>
      <c r="F8" s="188" t="s">
        <v>301</v>
      </c>
      <c r="H8" s="190"/>
      <c r="I8" s="190"/>
      <c r="J8" s="190"/>
      <c r="K8" s="190"/>
    </row>
    <row r="9" spans="1:11" s="162" customFormat="1" ht="26.25" customHeight="1">
      <c r="A9" s="183" t="s">
        <v>302</v>
      </c>
      <c r="B9" s="191">
        <v>2542</v>
      </c>
      <c r="C9" s="191">
        <f>496+1723-1723</f>
        <v>496</v>
      </c>
      <c r="D9" s="187">
        <f t="shared" si="0"/>
        <v>-2046</v>
      </c>
      <c r="E9" s="182">
        <f t="shared" si="1"/>
        <v>-80.48780487804879</v>
      </c>
      <c r="F9" s="183" t="s">
        <v>303</v>
      </c>
      <c r="H9" s="190"/>
      <c r="I9" s="190"/>
      <c r="J9" s="190"/>
      <c r="K9" s="190"/>
    </row>
    <row r="10" spans="1:6" s="162" customFormat="1" ht="72" customHeight="1">
      <c r="A10" s="183" t="s">
        <v>304</v>
      </c>
      <c r="B10" s="187">
        <v>590</v>
      </c>
      <c r="C10" s="187">
        <v>25269</v>
      </c>
      <c r="D10" s="187">
        <f t="shared" si="0"/>
        <v>24679</v>
      </c>
      <c r="E10" s="182">
        <f t="shared" si="1"/>
        <v>4182.881355932203</v>
      </c>
      <c r="F10" s="188" t="s">
        <v>305</v>
      </c>
    </row>
    <row r="11" spans="1:6" s="162" customFormat="1" ht="42" customHeight="1">
      <c r="A11" s="183" t="s">
        <v>306</v>
      </c>
      <c r="B11" s="187"/>
      <c r="C11" s="187">
        <v>3113</v>
      </c>
      <c r="D11" s="187">
        <f t="shared" si="0"/>
        <v>3113</v>
      </c>
      <c r="E11" s="182" t="e">
        <f t="shared" si="1"/>
        <v>#DIV/0!</v>
      </c>
      <c r="F11" s="183" t="s">
        <v>307</v>
      </c>
    </row>
    <row r="12" spans="1:6" s="162" customFormat="1" ht="39" customHeight="1">
      <c r="A12" s="183" t="s">
        <v>308</v>
      </c>
      <c r="B12" s="187"/>
      <c r="C12" s="187"/>
      <c r="D12" s="187">
        <f t="shared" si="0"/>
        <v>0</v>
      </c>
      <c r="E12" s="182" t="e">
        <f t="shared" si="1"/>
        <v>#DIV/0!</v>
      </c>
      <c r="F12" s="183"/>
    </row>
    <row r="13" spans="1:6" s="61" customFormat="1" ht="22.5">
      <c r="A13" s="161"/>
      <c r="B13" s="192"/>
      <c r="C13" s="192"/>
      <c r="D13" s="192"/>
      <c r="E13" s="193"/>
      <c r="F13" s="194"/>
    </row>
    <row r="14" spans="1:5" s="61" customFormat="1" ht="22.5">
      <c r="A14" s="161"/>
      <c r="B14" s="192"/>
      <c r="C14" s="192"/>
      <c r="D14" s="192"/>
      <c r="E14" s="193"/>
    </row>
    <row r="15" spans="2:5" s="61" customFormat="1" ht="22.5">
      <c r="B15" s="195"/>
      <c r="C15" s="195"/>
      <c r="D15" s="195"/>
      <c r="E15" s="196"/>
    </row>
    <row r="16" spans="2:5" s="61" customFormat="1" ht="22.5">
      <c r="B16" s="195"/>
      <c r="C16" s="195"/>
      <c r="D16" s="195"/>
      <c r="E16" s="196"/>
    </row>
    <row r="17" spans="2:5" s="61" customFormat="1" ht="22.5">
      <c r="B17" s="195"/>
      <c r="C17" s="195"/>
      <c r="D17" s="195"/>
      <c r="E17" s="196"/>
    </row>
    <row r="18" spans="2:5" s="61" customFormat="1" ht="22.5">
      <c r="B18" s="195"/>
      <c r="C18" s="195"/>
      <c r="D18" s="195"/>
      <c r="E18" s="196"/>
    </row>
    <row r="19" spans="2:5" s="61" customFormat="1" ht="22.5">
      <c r="B19" s="195"/>
      <c r="C19" s="195"/>
      <c r="D19" s="195"/>
      <c r="E19" s="196"/>
    </row>
    <row r="20" spans="2:5" s="61" customFormat="1" ht="22.5">
      <c r="B20" s="195"/>
      <c r="C20" s="195"/>
      <c r="D20" s="195"/>
      <c r="E20" s="196"/>
    </row>
    <row r="21" spans="2:5" s="61" customFormat="1" ht="22.5">
      <c r="B21" s="195"/>
      <c r="C21" s="195"/>
      <c r="D21" s="195"/>
      <c r="E21" s="196"/>
    </row>
    <row r="22" spans="2:5" s="61" customFormat="1" ht="22.5">
      <c r="B22" s="195"/>
      <c r="C22" s="195"/>
      <c r="D22" s="195"/>
      <c r="E22" s="196"/>
    </row>
    <row r="23" spans="2:5" s="61" customFormat="1" ht="22.5">
      <c r="B23" s="195"/>
      <c r="C23" s="195"/>
      <c r="D23" s="195"/>
      <c r="E23" s="196"/>
    </row>
    <row r="24" spans="2:5" s="61" customFormat="1" ht="22.5">
      <c r="B24" s="195"/>
      <c r="C24" s="195"/>
      <c r="D24" s="195"/>
      <c r="E24" s="196"/>
    </row>
    <row r="25" spans="2:5" s="61" customFormat="1" ht="22.5">
      <c r="B25" s="195"/>
      <c r="C25" s="195"/>
      <c r="D25" s="195"/>
      <c r="E25" s="196"/>
    </row>
    <row r="26" spans="2:5" s="61" customFormat="1" ht="22.5">
      <c r="B26" s="195"/>
      <c r="C26" s="195"/>
      <c r="D26" s="195"/>
      <c r="E26" s="196"/>
    </row>
    <row r="27" spans="2:5" s="61" customFormat="1" ht="22.5">
      <c r="B27" s="195"/>
      <c r="C27" s="195"/>
      <c r="D27" s="195"/>
      <c r="E27" s="196"/>
    </row>
    <row r="28" spans="2:5" s="61" customFormat="1" ht="22.5">
      <c r="B28" s="195"/>
      <c r="C28" s="195"/>
      <c r="D28" s="195"/>
      <c r="E28" s="196"/>
    </row>
    <row r="29" spans="2:5" s="61" customFormat="1" ht="22.5">
      <c r="B29" s="195"/>
      <c r="C29" s="195"/>
      <c r="D29" s="195"/>
      <c r="E29" s="196"/>
    </row>
    <row r="30" spans="2:5" s="61" customFormat="1" ht="22.5">
      <c r="B30" s="195"/>
      <c r="C30" s="195"/>
      <c r="D30" s="195"/>
      <c r="E30" s="196"/>
    </row>
    <row r="31" spans="2:5" s="61" customFormat="1" ht="22.5">
      <c r="B31" s="195"/>
      <c r="C31" s="195"/>
      <c r="D31" s="195"/>
      <c r="E31" s="196"/>
    </row>
    <row r="32" spans="2:5" s="61" customFormat="1" ht="22.5">
      <c r="B32" s="195"/>
      <c r="C32" s="195"/>
      <c r="D32" s="195"/>
      <c r="E32" s="196"/>
    </row>
    <row r="33" spans="2:5" s="61" customFormat="1" ht="22.5">
      <c r="B33" s="195"/>
      <c r="C33" s="195"/>
      <c r="D33" s="195"/>
      <c r="E33" s="196"/>
    </row>
    <row r="34" spans="2:5" s="61" customFormat="1" ht="22.5">
      <c r="B34" s="195"/>
      <c r="C34" s="195"/>
      <c r="D34" s="195"/>
      <c r="E34" s="196"/>
    </row>
    <row r="35" spans="1:18" s="62" customFormat="1" ht="34.5">
      <c r="A35" s="163"/>
      <c r="B35" s="164"/>
      <c r="C35" s="164"/>
      <c r="D35" s="164"/>
      <c r="E35" s="165"/>
      <c r="F35" s="163"/>
      <c r="G35" s="163"/>
      <c r="H35" s="163"/>
      <c r="I35" s="163"/>
      <c r="J35" s="163"/>
      <c r="K35" s="163"/>
      <c r="L35" s="163"/>
      <c r="M35" s="163"/>
      <c r="N35" s="163"/>
      <c r="O35" s="163"/>
      <c r="P35" s="163"/>
      <c r="Q35" s="163"/>
      <c r="R35" s="163"/>
    </row>
    <row r="36" spans="1:22" s="62" customFormat="1" ht="34.5">
      <c r="A36" s="163"/>
      <c r="B36" s="164"/>
      <c r="C36" s="164"/>
      <c r="D36" s="164"/>
      <c r="E36" s="165"/>
      <c r="F36" s="163"/>
      <c r="G36" s="163"/>
      <c r="H36" s="163"/>
      <c r="I36" s="163"/>
      <c r="J36" s="163"/>
      <c r="K36" s="163"/>
      <c r="L36" s="163"/>
      <c r="M36" s="163"/>
      <c r="N36" s="163"/>
      <c r="O36" s="163"/>
      <c r="P36" s="163"/>
      <c r="Q36" s="163"/>
      <c r="R36" s="163"/>
      <c r="S36" s="163"/>
      <c r="V36" s="163"/>
    </row>
    <row r="37" spans="1:18" s="62" customFormat="1" ht="34.5">
      <c r="A37" s="163"/>
      <c r="B37" s="164"/>
      <c r="C37" s="164"/>
      <c r="D37" s="164"/>
      <c r="E37" s="165"/>
      <c r="F37" s="163"/>
      <c r="G37" s="163"/>
      <c r="H37" s="163"/>
      <c r="I37" s="163"/>
      <c r="J37" s="163"/>
      <c r="K37" s="163"/>
      <c r="L37" s="163"/>
      <c r="M37" s="163"/>
      <c r="N37" s="163"/>
      <c r="O37" s="163"/>
      <c r="P37" s="163"/>
      <c r="Q37" s="163"/>
      <c r="R37" s="163"/>
    </row>
    <row r="38" spans="1:19" s="62" customFormat="1" ht="34.5">
      <c r="A38" s="163"/>
      <c r="B38" s="164"/>
      <c r="C38" s="164"/>
      <c r="D38" s="164"/>
      <c r="E38" s="165"/>
      <c r="F38" s="163"/>
      <c r="G38" s="163"/>
      <c r="H38" s="163"/>
      <c r="I38" s="163"/>
      <c r="J38" s="163"/>
      <c r="K38" s="163"/>
      <c r="L38" s="163"/>
      <c r="M38" s="163"/>
      <c r="N38" s="163"/>
      <c r="O38" s="163"/>
      <c r="P38" s="163"/>
      <c r="Q38" s="163"/>
      <c r="R38" s="163"/>
      <c r="S38" s="163"/>
    </row>
    <row r="39" spans="1:18" s="62" customFormat="1" ht="34.5">
      <c r="A39" s="163"/>
      <c r="B39" s="164"/>
      <c r="C39" s="164"/>
      <c r="D39" s="164"/>
      <c r="E39" s="165"/>
      <c r="F39" s="163"/>
      <c r="G39" s="163"/>
      <c r="H39" s="163"/>
      <c r="I39" s="163"/>
      <c r="J39" s="163"/>
      <c r="K39" s="163"/>
      <c r="L39" s="163"/>
      <c r="M39" s="163"/>
      <c r="N39" s="163"/>
      <c r="O39" s="163"/>
      <c r="P39" s="163"/>
      <c r="Q39" s="163"/>
      <c r="R39" s="163"/>
    </row>
    <row r="40" spans="1:18" s="62" customFormat="1" ht="34.5">
      <c r="A40" s="163"/>
      <c r="B40" s="164"/>
      <c r="C40" s="164"/>
      <c r="D40" s="164"/>
      <c r="E40" s="165"/>
      <c r="F40" s="163"/>
      <c r="G40" s="163"/>
      <c r="H40" s="163"/>
      <c r="I40" s="163"/>
      <c r="J40" s="163"/>
      <c r="K40" s="163"/>
      <c r="L40" s="163"/>
      <c r="M40" s="163"/>
      <c r="N40" s="163"/>
      <c r="O40" s="163"/>
      <c r="P40" s="163"/>
      <c r="Q40" s="163"/>
      <c r="R40" s="163"/>
    </row>
    <row r="41" spans="1:18" s="62" customFormat="1" ht="34.5">
      <c r="A41" s="163"/>
      <c r="B41" s="164"/>
      <c r="C41" s="164"/>
      <c r="D41" s="164"/>
      <c r="E41" s="165"/>
      <c r="F41" s="163"/>
      <c r="G41" s="163"/>
      <c r="H41" s="163"/>
      <c r="I41" s="163"/>
      <c r="J41" s="163"/>
      <c r="K41" s="163"/>
      <c r="L41" s="163"/>
      <c r="M41" s="163"/>
      <c r="N41" s="163"/>
      <c r="O41" s="163"/>
      <c r="P41" s="163"/>
      <c r="Q41" s="163"/>
      <c r="R41" s="163"/>
    </row>
    <row r="42" spans="1:18" s="62" customFormat="1" ht="34.5">
      <c r="A42" s="163"/>
      <c r="B42" s="164"/>
      <c r="C42" s="164"/>
      <c r="D42" s="164"/>
      <c r="E42" s="165"/>
      <c r="F42" s="163"/>
      <c r="G42" s="163"/>
      <c r="H42" s="163"/>
      <c r="I42" s="163"/>
      <c r="J42" s="163"/>
      <c r="K42" s="163"/>
      <c r="L42" s="163"/>
      <c r="M42" s="163"/>
      <c r="N42" s="163"/>
      <c r="O42" s="163"/>
      <c r="P42" s="163"/>
      <c r="Q42" s="163"/>
      <c r="R42" s="163"/>
    </row>
    <row r="43" spans="1:19" s="62" customFormat="1" ht="34.5">
      <c r="A43" s="163"/>
      <c r="B43" s="164"/>
      <c r="C43" s="164"/>
      <c r="D43" s="164"/>
      <c r="E43" s="165"/>
      <c r="F43" s="163"/>
      <c r="G43" s="163"/>
      <c r="H43" s="163"/>
      <c r="I43" s="163"/>
      <c r="J43" s="163"/>
      <c r="K43" s="163"/>
      <c r="L43" s="163"/>
      <c r="M43" s="163"/>
      <c r="N43" s="163"/>
      <c r="O43" s="163"/>
      <c r="P43" s="163"/>
      <c r="Q43" s="163"/>
      <c r="R43" s="163"/>
      <c r="S43" s="163"/>
    </row>
    <row r="44" spans="1:19" s="62" customFormat="1" ht="34.5">
      <c r="A44" s="163"/>
      <c r="B44" s="164"/>
      <c r="C44" s="164"/>
      <c r="D44" s="164"/>
      <c r="E44" s="165"/>
      <c r="F44" s="163"/>
      <c r="G44" s="163"/>
      <c r="H44" s="163"/>
      <c r="I44" s="163"/>
      <c r="J44" s="163"/>
      <c r="K44" s="163"/>
      <c r="L44" s="163"/>
      <c r="M44" s="163"/>
      <c r="N44" s="163"/>
      <c r="O44" s="163"/>
      <c r="P44" s="163"/>
      <c r="Q44" s="163"/>
      <c r="R44" s="163"/>
      <c r="S44" s="163"/>
    </row>
    <row r="45" spans="1:20" s="62" customFormat="1" ht="34.5">
      <c r="A45" s="163"/>
      <c r="B45" s="164"/>
      <c r="C45" s="164"/>
      <c r="D45" s="164"/>
      <c r="E45" s="165"/>
      <c r="F45" s="163"/>
      <c r="G45" s="163"/>
      <c r="H45" s="163"/>
      <c r="I45" s="163"/>
      <c r="J45" s="163"/>
      <c r="K45" s="163"/>
      <c r="L45" s="163"/>
      <c r="M45" s="163"/>
      <c r="N45" s="163"/>
      <c r="O45" s="163"/>
      <c r="P45" s="163"/>
      <c r="Q45" s="163"/>
      <c r="R45" s="163"/>
      <c r="S45" s="163"/>
      <c r="T45" s="163"/>
    </row>
    <row r="46" spans="1:19" s="62" customFormat="1" ht="34.5">
      <c r="A46" s="163"/>
      <c r="B46" s="164"/>
      <c r="C46" s="164"/>
      <c r="D46" s="164"/>
      <c r="E46" s="165"/>
      <c r="F46" s="163"/>
      <c r="G46" s="163"/>
      <c r="H46" s="163"/>
      <c r="I46" s="163"/>
      <c r="J46" s="163"/>
      <c r="K46" s="163"/>
      <c r="L46" s="163"/>
      <c r="M46" s="163"/>
      <c r="N46" s="163"/>
      <c r="O46" s="163"/>
      <c r="P46" s="163"/>
      <c r="Q46" s="163"/>
      <c r="R46" s="163"/>
      <c r="S46" s="163"/>
    </row>
    <row r="47" spans="1:19" s="62" customFormat="1" ht="34.5">
      <c r="A47" s="163"/>
      <c r="B47" s="164"/>
      <c r="C47" s="164"/>
      <c r="D47" s="164"/>
      <c r="E47" s="165"/>
      <c r="F47" s="163"/>
      <c r="G47" s="163"/>
      <c r="H47" s="163"/>
      <c r="I47" s="163"/>
      <c r="J47" s="163"/>
      <c r="K47" s="163"/>
      <c r="L47" s="163"/>
      <c r="M47" s="163"/>
      <c r="N47" s="163"/>
      <c r="O47" s="163"/>
      <c r="P47" s="163"/>
      <c r="Q47" s="163"/>
      <c r="R47" s="163"/>
      <c r="S47" s="163"/>
    </row>
    <row r="48" spans="1:19" s="62" customFormat="1" ht="34.5">
      <c r="A48" s="163"/>
      <c r="B48" s="164"/>
      <c r="C48" s="164"/>
      <c r="D48" s="164"/>
      <c r="E48" s="165"/>
      <c r="F48" s="163"/>
      <c r="G48" s="163"/>
      <c r="H48" s="163"/>
      <c r="I48" s="163"/>
      <c r="J48" s="163"/>
      <c r="K48" s="163"/>
      <c r="L48" s="163"/>
      <c r="M48" s="163"/>
      <c r="N48" s="163"/>
      <c r="O48" s="163"/>
      <c r="P48" s="163"/>
      <c r="Q48" s="163"/>
      <c r="R48" s="163"/>
      <c r="S48" s="163"/>
    </row>
    <row r="49" spans="1:19" s="62" customFormat="1" ht="34.5">
      <c r="A49" s="163"/>
      <c r="B49" s="164"/>
      <c r="C49" s="164"/>
      <c r="D49" s="164"/>
      <c r="E49" s="165"/>
      <c r="F49" s="163"/>
      <c r="G49" s="163"/>
      <c r="H49" s="163"/>
      <c r="I49" s="163"/>
      <c r="J49" s="163"/>
      <c r="K49" s="163"/>
      <c r="L49" s="163"/>
      <c r="M49" s="163"/>
      <c r="N49" s="163"/>
      <c r="O49" s="163"/>
      <c r="P49" s="163"/>
      <c r="Q49" s="163"/>
      <c r="R49" s="163"/>
      <c r="S49" s="163"/>
    </row>
    <row r="50" spans="1:19" s="62" customFormat="1" ht="34.5">
      <c r="A50" s="163"/>
      <c r="B50" s="164"/>
      <c r="C50" s="164"/>
      <c r="D50" s="164"/>
      <c r="E50" s="165"/>
      <c r="F50" s="163"/>
      <c r="G50" s="163"/>
      <c r="H50" s="163"/>
      <c r="I50" s="163"/>
      <c r="J50" s="163"/>
      <c r="K50" s="163"/>
      <c r="L50" s="163"/>
      <c r="M50" s="163"/>
      <c r="N50" s="163"/>
      <c r="O50" s="163"/>
      <c r="P50" s="163"/>
      <c r="Q50" s="163"/>
      <c r="R50" s="163"/>
      <c r="S50" s="163"/>
    </row>
    <row r="51" spans="1:19" s="62" customFormat="1" ht="34.5">
      <c r="A51" s="163"/>
      <c r="B51" s="164"/>
      <c r="C51" s="164"/>
      <c r="D51" s="164"/>
      <c r="E51" s="165"/>
      <c r="F51" s="163"/>
      <c r="G51" s="163"/>
      <c r="H51" s="163"/>
      <c r="I51" s="163"/>
      <c r="J51" s="163"/>
      <c r="K51" s="163"/>
      <c r="L51" s="163"/>
      <c r="M51" s="163"/>
      <c r="N51" s="163"/>
      <c r="O51" s="163"/>
      <c r="P51" s="163"/>
      <c r="Q51" s="163"/>
      <c r="R51" s="163"/>
      <c r="S51" s="163"/>
    </row>
    <row r="52" spans="1:19" s="62" customFormat="1" ht="34.5">
      <c r="A52" s="163"/>
      <c r="B52" s="164"/>
      <c r="C52" s="164"/>
      <c r="D52" s="164"/>
      <c r="E52" s="165"/>
      <c r="F52" s="163"/>
      <c r="G52" s="163"/>
      <c r="H52" s="163"/>
      <c r="I52" s="163"/>
      <c r="J52" s="163"/>
      <c r="K52" s="163"/>
      <c r="L52" s="163"/>
      <c r="M52" s="163"/>
      <c r="N52" s="163"/>
      <c r="O52" s="163"/>
      <c r="P52" s="163"/>
      <c r="Q52" s="163"/>
      <c r="R52" s="163"/>
      <c r="S52" s="163"/>
    </row>
  </sheetData>
  <sheetProtection/>
  <mergeCells count="2">
    <mergeCell ref="A2:F2"/>
    <mergeCell ref="B3:E3"/>
  </mergeCells>
  <printOptions horizontalCentered="1" verticalCentered="1"/>
  <pageMargins left="0.15694444444444444" right="0.15694444444444444" top="0.39305555555555555" bottom="0.5902777777777778" header="0.11805555555555555" footer="0.3145833333333333"/>
  <pageSetup firstPageNumber="1" useFirstPageNumber="1"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T31"/>
  <sheetViews>
    <sheetView showGridLines="0" showZeros="0" workbookViewId="0" topLeftCell="A1">
      <pane xSplit="11" ySplit="11" topLeftCell="L18" activePane="bottomRight" state="frozen"/>
      <selection pane="bottomRight" activeCell="J25" sqref="J25"/>
    </sheetView>
  </sheetViews>
  <sheetFormatPr defaultColWidth="9.33203125" defaultRowHeight="19.5" customHeight="1"/>
  <cols>
    <col min="1" max="1" width="34.83203125" style="95" customWidth="1"/>
    <col min="2" max="3" width="11.66015625" style="96" customWidth="1"/>
    <col min="4" max="4" width="10.16015625" style="96" customWidth="1"/>
    <col min="5" max="6" width="11" style="96" customWidth="1"/>
    <col min="7" max="7" width="10.66015625" style="96" customWidth="1"/>
    <col min="8" max="8" width="12.66015625" style="96" customWidth="1"/>
    <col min="9" max="9" width="11.16015625" style="96" customWidth="1"/>
    <col min="10" max="10" width="10" style="96" customWidth="1"/>
    <col min="11" max="11" width="10.83203125" style="97" customWidth="1"/>
    <col min="12" max="12" width="12.5" style="97" customWidth="1"/>
    <col min="13" max="13" width="14.5" style="97" customWidth="1"/>
    <col min="14" max="14" width="13.83203125" style="96" customWidth="1"/>
    <col min="15" max="15" width="16.5" style="96" customWidth="1"/>
    <col min="16" max="16" width="16.16015625" style="96" customWidth="1"/>
    <col min="17" max="17" width="17.83203125" style="96" customWidth="1"/>
    <col min="18" max="19" width="12.66015625" style="60" bestFit="1" customWidth="1"/>
    <col min="20" max="20" width="10.16015625" style="60" bestFit="1" customWidth="1"/>
    <col min="21" max="16384" width="9.33203125" style="60" customWidth="1"/>
  </cols>
  <sheetData>
    <row r="1" spans="1:17" s="54" customFormat="1" ht="21" customHeight="1">
      <c r="A1" s="98" t="s">
        <v>309</v>
      </c>
      <c r="B1" s="99"/>
      <c r="C1" s="99"/>
      <c r="D1" s="99"/>
      <c r="E1" s="99"/>
      <c r="F1" s="99"/>
      <c r="G1" s="99"/>
      <c r="H1" s="99"/>
      <c r="I1" s="99"/>
      <c r="J1" s="99"/>
      <c r="K1" s="134"/>
      <c r="L1" s="134"/>
      <c r="M1" s="134"/>
      <c r="N1" s="99"/>
      <c r="O1" s="99"/>
      <c r="P1" s="99"/>
      <c r="Q1" s="155"/>
    </row>
    <row r="2" spans="1:17" s="60" customFormat="1" ht="45" customHeight="1">
      <c r="A2" s="68" t="s">
        <v>310</v>
      </c>
      <c r="B2" s="68"/>
      <c r="C2" s="68"/>
      <c r="D2" s="68"/>
      <c r="E2" s="68"/>
      <c r="F2" s="68"/>
      <c r="G2" s="68"/>
      <c r="H2" s="68"/>
      <c r="I2" s="68"/>
      <c r="J2" s="68"/>
      <c r="K2" s="68"/>
      <c r="L2" s="68"/>
      <c r="M2" s="68"/>
      <c r="N2" s="68"/>
      <c r="O2" s="68"/>
      <c r="P2" s="68"/>
      <c r="Q2" s="68"/>
    </row>
    <row r="3" spans="1:17" s="94" customFormat="1" ht="22.5" customHeight="1">
      <c r="A3" s="100" t="s">
        <v>2</v>
      </c>
      <c r="B3" s="101"/>
      <c r="C3" s="101"/>
      <c r="D3" s="101"/>
      <c r="E3" s="102"/>
      <c r="F3" s="101"/>
      <c r="G3" s="101"/>
      <c r="H3" s="103"/>
      <c r="I3" s="103"/>
      <c r="J3" s="103"/>
      <c r="K3" s="135"/>
      <c r="L3" s="135"/>
      <c r="M3" s="135"/>
      <c r="N3" s="102" t="s">
        <v>311</v>
      </c>
      <c r="O3" s="102"/>
      <c r="P3" s="102"/>
      <c r="Q3" s="102"/>
    </row>
    <row r="4" spans="1:17" s="57" customFormat="1" ht="24.75" customHeight="1">
      <c r="A4" s="104" t="s">
        <v>4</v>
      </c>
      <c r="B4" s="105" t="s">
        <v>5</v>
      </c>
      <c r="C4" s="106"/>
      <c r="D4" s="106"/>
      <c r="E4" s="107" t="s">
        <v>231</v>
      </c>
      <c r="F4" s="106"/>
      <c r="G4" s="106"/>
      <c r="H4" s="107" t="s">
        <v>312</v>
      </c>
      <c r="I4" s="136"/>
      <c r="J4" s="136"/>
      <c r="K4" s="137" t="s">
        <v>232</v>
      </c>
      <c r="L4" s="138"/>
      <c r="M4" s="138"/>
      <c r="N4" s="107" t="s">
        <v>313</v>
      </c>
      <c r="O4" s="136"/>
      <c r="P4" s="136"/>
      <c r="Q4" s="156" t="s">
        <v>314</v>
      </c>
    </row>
    <row r="5" spans="1:17" s="57" customFormat="1" ht="88.5" customHeight="1">
      <c r="A5" s="104"/>
      <c r="B5" s="104" t="s">
        <v>315</v>
      </c>
      <c r="C5" s="104" t="s">
        <v>316</v>
      </c>
      <c r="D5" s="108" t="s">
        <v>317</v>
      </c>
      <c r="E5" s="104" t="s">
        <v>315</v>
      </c>
      <c r="F5" s="104" t="s">
        <v>316</v>
      </c>
      <c r="G5" s="108" t="s">
        <v>317</v>
      </c>
      <c r="H5" s="108" t="s">
        <v>315</v>
      </c>
      <c r="I5" s="108" t="s">
        <v>316</v>
      </c>
      <c r="J5" s="108" t="s">
        <v>317</v>
      </c>
      <c r="K5" s="139" t="s">
        <v>315</v>
      </c>
      <c r="L5" s="139" t="s">
        <v>316</v>
      </c>
      <c r="M5" s="139" t="s">
        <v>317</v>
      </c>
      <c r="N5" s="108" t="s">
        <v>315</v>
      </c>
      <c r="O5" s="104" t="s">
        <v>316</v>
      </c>
      <c r="P5" s="108" t="s">
        <v>317</v>
      </c>
      <c r="Q5" s="157"/>
    </row>
    <row r="6" spans="1:17" s="58" customFormat="1" ht="24.75" customHeight="1" hidden="1">
      <c r="A6" s="109" t="s">
        <v>318</v>
      </c>
      <c r="B6" s="110"/>
      <c r="C6" s="110"/>
      <c r="D6" s="110"/>
      <c r="E6" s="110"/>
      <c r="F6" s="110"/>
      <c r="G6" s="110"/>
      <c r="H6" s="111"/>
      <c r="I6" s="111"/>
      <c r="J6" s="111"/>
      <c r="K6" s="140"/>
      <c r="L6" s="140"/>
      <c r="M6" s="140"/>
      <c r="N6" s="140"/>
      <c r="O6" s="140"/>
      <c r="P6" s="140"/>
      <c r="Q6" s="140"/>
    </row>
    <row r="7" spans="1:17" s="58" customFormat="1" ht="24.75" customHeight="1" hidden="1">
      <c r="A7" s="109" t="s">
        <v>319</v>
      </c>
      <c r="B7" s="110"/>
      <c r="C7" s="110"/>
      <c r="D7" s="110"/>
      <c r="E7" s="110"/>
      <c r="F7" s="110"/>
      <c r="G7" s="110"/>
      <c r="H7" s="111"/>
      <c r="I7" s="111"/>
      <c r="J7" s="111"/>
      <c r="K7" s="140"/>
      <c r="L7" s="140"/>
      <c r="M7" s="140"/>
      <c r="N7" s="140"/>
      <c r="O7" s="140"/>
      <c r="P7" s="140"/>
      <c r="Q7" s="140"/>
    </row>
    <row r="8" spans="1:17" s="58" customFormat="1" ht="24.75" customHeight="1" hidden="1">
      <c r="A8" s="109" t="s">
        <v>320</v>
      </c>
      <c r="B8" s="110"/>
      <c r="C8" s="110"/>
      <c r="D8" s="110"/>
      <c r="E8" s="110"/>
      <c r="F8" s="110"/>
      <c r="G8" s="110"/>
      <c r="H8" s="111"/>
      <c r="I8" s="111"/>
      <c r="J8" s="111"/>
      <c r="K8" s="140"/>
      <c r="L8" s="140"/>
      <c r="M8" s="140"/>
      <c r="N8" s="140"/>
      <c r="O8" s="140"/>
      <c r="P8" s="140"/>
      <c r="Q8" s="140"/>
    </row>
    <row r="9" spans="1:17" s="58" customFormat="1" ht="24.75" customHeight="1" hidden="1">
      <c r="A9" s="109" t="s">
        <v>321</v>
      </c>
      <c r="B9" s="110"/>
      <c r="C9" s="110"/>
      <c r="D9" s="110"/>
      <c r="E9" s="110"/>
      <c r="F9" s="110"/>
      <c r="G9" s="110"/>
      <c r="H9" s="111"/>
      <c r="I9" s="111"/>
      <c r="J9" s="111"/>
      <c r="K9" s="140"/>
      <c r="L9" s="140"/>
      <c r="M9" s="140"/>
      <c r="N9" s="140"/>
      <c r="O9" s="140"/>
      <c r="P9" s="140"/>
      <c r="Q9" s="140"/>
    </row>
    <row r="10" spans="1:17" s="58" customFormat="1" ht="19.5" customHeight="1" hidden="1">
      <c r="A10" s="109" t="s">
        <v>322</v>
      </c>
      <c r="B10" s="110"/>
      <c r="C10" s="110"/>
      <c r="D10" s="110"/>
      <c r="E10" s="110"/>
      <c r="F10" s="110"/>
      <c r="G10" s="110"/>
      <c r="H10" s="111"/>
      <c r="I10" s="111"/>
      <c r="J10" s="111"/>
      <c r="K10" s="140"/>
      <c r="L10" s="140"/>
      <c r="M10" s="140"/>
      <c r="N10" s="140"/>
      <c r="O10" s="140"/>
      <c r="P10" s="140"/>
      <c r="Q10" s="140"/>
    </row>
    <row r="11" spans="1:17" s="58" customFormat="1" ht="24.75" customHeight="1">
      <c r="A11" s="112" t="s">
        <v>323</v>
      </c>
      <c r="B11" s="110">
        <f aca="true" t="shared" si="0" ref="B11:B21">C11+D11</f>
        <v>32444</v>
      </c>
      <c r="C11" s="110">
        <f>SUM(C12:C18)</f>
        <v>9777</v>
      </c>
      <c r="D11" s="110">
        <f>SUM(D12:D18)</f>
        <v>22667</v>
      </c>
      <c r="E11" s="110">
        <f aca="true" t="shared" si="1" ref="E11:E23">F11+G11</f>
        <v>35695.264</v>
      </c>
      <c r="F11" s="110">
        <v>10219.364</v>
      </c>
      <c r="G11" s="110">
        <v>25475.9</v>
      </c>
      <c r="H11" s="110">
        <f aca="true" t="shared" si="2" ref="H11:H26">I11+J11</f>
        <v>29923</v>
      </c>
      <c r="I11" s="110">
        <f aca="true" t="shared" si="3" ref="I11:P11">SUM(I12:I18)</f>
        <v>9748</v>
      </c>
      <c r="J11" s="110">
        <f t="shared" si="3"/>
        <v>20175</v>
      </c>
      <c r="K11" s="141">
        <f aca="true" t="shared" si="4" ref="K11:K17">L11+M11</f>
        <v>34806</v>
      </c>
      <c r="L11" s="141">
        <f t="shared" si="3"/>
        <v>10699</v>
      </c>
      <c r="M11" s="141">
        <f t="shared" si="3"/>
        <v>24107</v>
      </c>
      <c r="N11" s="141">
        <f t="shared" si="3"/>
        <v>-889.2639999999997</v>
      </c>
      <c r="O11" s="141">
        <f t="shared" si="3"/>
        <v>479.63599999999997</v>
      </c>
      <c r="P11" s="141">
        <f t="shared" si="3"/>
        <v>-1368.8999999999996</v>
      </c>
      <c r="Q11" s="141">
        <f aca="true" t="shared" si="5" ref="Q11:Q16">(K11-E11)/E11*100</f>
        <v>-2.49126606823808</v>
      </c>
    </row>
    <row r="12" spans="1:17" s="58" customFormat="1" ht="45" customHeight="1">
      <c r="A12" s="113" t="s">
        <v>324</v>
      </c>
      <c r="B12" s="114">
        <f t="shared" si="0"/>
        <v>15133</v>
      </c>
      <c r="C12" s="115">
        <v>2062</v>
      </c>
      <c r="D12" s="115">
        <v>13071</v>
      </c>
      <c r="E12" s="114">
        <f t="shared" si="1"/>
        <v>14986.5</v>
      </c>
      <c r="F12" s="114">
        <v>1504</v>
      </c>
      <c r="G12" s="114">
        <v>13482.5</v>
      </c>
      <c r="H12" s="114">
        <f t="shared" si="2"/>
        <v>11791</v>
      </c>
      <c r="I12" s="114">
        <v>2226</v>
      </c>
      <c r="J12" s="114">
        <v>9565</v>
      </c>
      <c r="K12" s="142">
        <f t="shared" si="4"/>
        <v>14747</v>
      </c>
      <c r="L12" s="143">
        <v>2297</v>
      </c>
      <c r="M12" s="143">
        <v>12450</v>
      </c>
      <c r="N12" s="144">
        <f aca="true" t="shared" si="6" ref="N12:N24">O12+P12</f>
        <v>-239.5</v>
      </c>
      <c r="O12" s="144">
        <f aca="true" t="shared" si="7" ref="O12:O18">L12-F12</f>
        <v>793</v>
      </c>
      <c r="P12" s="144">
        <f aca="true" t="shared" si="8" ref="P12:P18">M12-G12</f>
        <v>-1032.5</v>
      </c>
      <c r="Q12" s="142">
        <f t="shared" si="5"/>
        <v>-1.598104961131685</v>
      </c>
    </row>
    <row r="13" spans="1:17" s="58" customFormat="1" ht="33" customHeight="1">
      <c r="A13" s="113" t="s">
        <v>325</v>
      </c>
      <c r="B13" s="114">
        <f t="shared" si="0"/>
        <v>24</v>
      </c>
      <c r="C13" s="116">
        <v>24</v>
      </c>
      <c r="D13" s="115"/>
      <c r="E13" s="114">
        <f t="shared" si="1"/>
        <v>0</v>
      </c>
      <c r="F13" s="114"/>
      <c r="G13" s="114"/>
      <c r="H13" s="114">
        <f t="shared" si="2"/>
        <v>0</v>
      </c>
      <c r="I13" s="145"/>
      <c r="J13" s="145"/>
      <c r="K13" s="142">
        <f t="shared" si="4"/>
        <v>55</v>
      </c>
      <c r="L13" s="146">
        <v>55</v>
      </c>
      <c r="M13" s="143"/>
      <c r="N13" s="144">
        <f t="shared" si="6"/>
        <v>55</v>
      </c>
      <c r="O13" s="144">
        <f t="shared" si="7"/>
        <v>55</v>
      </c>
      <c r="P13" s="144">
        <f t="shared" si="8"/>
        <v>0</v>
      </c>
      <c r="Q13" s="142"/>
    </row>
    <row r="14" spans="1:17" s="58" customFormat="1" ht="24.75" customHeight="1">
      <c r="A14" s="113" t="s">
        <v>326</v>
      </c>
      <c r="B14" s="114">
        <f t="shared" si="0"/>
        <v>179</v>
      </c>
      <c r="C14" s="115">
        <v>95</v>
      </c>
      <c r="D14" s="115">
        <v>84</v>
      </c>
      <c r="E14" s="114">
        <f t="shared" si="1"/>
        <v>150</v>
      </c>
      <c r="F14" s="114">
        <v>100</v>
      </c>
      <c r="G14" s="114">
        <v>50</v>
      </c>
      <c r="H14" s="114">
        <f t="shared" si="2"/>
        <v>84</v>
      </c>
      <c r="I14" s="114">
        <v>48</v>
      </c>
      <c r="J14" s="114">
        <v>36</v>
      </c>
      <c r="K14" s="142">
        <f t="shared" si="4"/>
        <v>117</v>
      </c>
      <c r="L14" s="143">
        <v>70</v>
      </c>
      <c r="M14" s="143">
        <v>47</v>
      </c>
      <c r="N14" s="144">
        <f t="shared" si="6"/>
        <v>-33</v>
      </c>
      <c r="O14" s="144">
        <f t="shared" si="7"/>
        <v>-30</v>
      </c>
      <c r="P14" s="144">
        <f t="shared" si="8"/>
        <v>-3</v>
      </c>
      <c r="Q14" s="142">
        <f t="shared" si="5"/>
        <v>-22</v>
      </c>
    </row>
    <row r="15" spans="1:17" s="58" customFormat="1" ht="31.5" customHeight="1">
      <c r="A15" s="117" t="s">
        <v>327</v>
      </c>
      <c r="B15" s="114">
        <f t="shared" si="0"/>
        <v>16306</v>
      </c>
      <c r="C15" s="115">
        <v>7191</v>
      </c>
      <c r="D15" s="115">
        <v>9115</v>
      </c>
      <c r="E15" s="114">
        <f t="shared" si="1"/>
        <v>19495.324</v>
      </c>
      <c r="F15" s="114">
        <v>7941.924</v>
      </c>
      <c r="G15" s="114">
        <v>11553.4</v>
      </c>
      <c r="H15" s="114">
        <f t="shared" si="2"/>
        <v>17638</v>
      </c>
      <c r="I15" s="114">
        <v>7459</v>
      </c>
      <c r="J15" s="114">
        <v>10179</v>
      </c>
      <c r="K15" s="142">
        <f t="shared" si="4"/>
        <v>19121</v>
      </c>
      <c r="L15" s="147">
        <v>7942</v>
      </c>
      <c r="M15" s="147">
        <v>11179</v>
      </c>
      <c r="N15" s="144">
        <f t="shared" si="6"/>
        <v>-374.3239999999996</v>
      </c>
      <c r="O15" s="144">
        <f t="shared" si="7"/>
        <v>0.07600000000002183</v>
      </c>
      <c r="P15" s="144">
        <f t="shared" si="8"/>
        <v>-374.39999999999964</v>
      </c>
      <c r="Q15" s="142">
        <f t="shared" si="5"/>
        <v>-1.92007067951269</v>
      </c>
    </row>
    <row r="16" spans="1:17" s="59" customFormat="1" ht="27" customHeight="1">
      <c r="A16" s="118" t="s">
        <v>328</v>
      </c>
      <c r="B16" s="114">
        <f t="shared" si="0"/>
        <v>390</v>
      </c>
      <c r="C16" s="115">
        <v>390</v>
      </c>
      <c r="D16" s="115"/>
      <c r="E16" s="114">
        <f t="shared" si="1"/>
        <v>661.44</v>
      </c>
      <c r="F16" s="114">
        <v>661.44</v>
      </c>
      <c r="G16" s="114"/>
      <c r="H16" s="114">
        <f t="shared" si="2"/>
        <v>0</v>
      </c>
      <c r="I16" s="145"/>
      <c r="J16" s="145"/>
      <c r="K16" s="142">
        <f t="shared" si="4"/>
        <v>323</v>
      </c>
      <c r="L16" s="148">
        <v>323</v>
      </c>
      <c r="M16" s="149"/>
      <c r="N16" s="144">
        <f t="shared" si="6"/>
        <v>-338.44000000000005</v>
      </c>
      <c r="O16" s="144">
        <f t="shared" si="7"/>
        <v>-338.44000000000005</v>
      </c>
      <c r="P16" s="144">
        <f t="shared" si="8"/>
        <v>0</v>
      </c>
      <c r="Q16" s="142">
        <f t="shared" si="5"/>
        <v>-51.16715045960329</v>
      </c>
    </row>
    <row r="17" spans="1:17" s="59" customFormat="1" ht="26.25" customHeight="1">
      <c r="A17" s="117" t="s">
        <v>329</v>
      </c>
      <c r="B17" s="114">
        <f t="shared" si="0"/>
        <v>13</v>
      </c>
      <c r="C17" s="115">
        <v>13</v>
      </c>
      <c r="D17" s="115"/>
      <c r="E17" s="114">
        <f t="shared" si="1"/>
        <v>10</v>
      </c>
      <c r="F17" s="119">
        <v>10</v>
      </c>
      <c r="G17" s="119"/>
      <c r="H17" s="114">
        <f t="shared" si="2"/>
        <v>0</v>
      </c>
      <c r="I17" s="145"/>
      <c r="J17" s="145"/>
      <c r="K17" s="142">
        <f t="shared" si="4"/>
        <v>11</v>
      </c>
      <c r="L17" s="148">
        <v>10</v>
      </c>
      <c r="M17" s="149">
        <v>1</v>
      </c>
      <c r="N17" s="144">
        <f t="shared" si="6"/>
        <v>1</v>
      </c>
      <c r="O17" s="144">
        <f t="shared" si="7"/>
        <v>0</v>
      </c>
      <c r="P17" s="144">
        <f t="shared" si="8"/>
        <v>1</v>
      </c>
      <c r="Q17" s="142"/>
    </row>
    <row r="18" spans="1:17" s="59" customFormat="1" ht="26.25" customHeight="1">
      <c r="A18" s="120" t="s">
        <v>330</v>
      </c>
      <c r="B18" s="114">
        <f t="shared" si="0"/>
        <v>399</v>
      </c>
      <c r="C18" s="115">
        <v>2</v>
      </c>
      <c r="D18" s="115">
        <v>397</v>
      </c>
      <c r="E18" s="114">
        <f t="shared" si="1"/>
        <v>392</v>
      </c>
      <c r="F18" s="119">
        <v>2</v>
      </c>
      <c r="G18" s="119">
        <v>390</v>
      </c>
      <c r="H18" s="114">
        <f t="shared" si="2"/>
        <v>410</v>
      </c>
      <c r="I18" s="114">
        <v>15</v>
      </c>
      <c r="J18" s="114">
        <v>395</v>
      </c>
      <c r="K18" s="142">
        <v>372</v>
      </c>
      <c r="L18" s="150">
        <v>2</v>
      </c>
      <c r="M18" s="150">
        <v>430</v>
      </c>
      <c r="N18" s="144">
        <f t="shared" si="6"/>
        <v>40</v>
      </c>
      <c r="O18" s="144">
        <f t="shared" si="7"/>
        <v>0</v>
      </c>
      <c r="P18" s="144">
        <f t="shared" si="8"/>
        <v>40</v>
      </c>
      <c r="Q18" s="142">
        <f aca="true" t="shared" si="9" ref="Q18:Q21">(K18-E18)/E18*100</f>
        <v>-5.1020408163265305</v>
      </c>
    </row>
    <row r="19" spans="1:17" s="59" customFormat="1" ht="26.25" customHeight="1">
      <c r="A19" s="121" t="s">
        <v>331</v>
      </c>
      <c r="B19" s="110">
        <f t="shared" si="0"/>
        <v>30596</v>
      </c>
      <c r="C19" s="110">
        <f aca="true" t="shared" si="10" ref="C19:G19">SUM(C20:C23)</f>
        <v>7516</v>
      </c>
      <c r="D19" s="110">
        <f t="shared" si="10"/>
        <v>23080</v>
      </c>
      <c r="E19" s="122">
        <f t="shared" si="1"/>
        <v>33590</v>
      </c>
      <c r="F19" s="123">
        <v>8173</v>
      </c>
      <c r="G19" s="123">
        <f t="shared" si="10"/>
        <v>25417</v>
      </c>
      <c r="H19" s="123">
        <f t="shared" si="2"/>
        <v>26218</v>
      </c>
      <c r="I19" s="114">
        <f>I20+I21+I22+I23</f>
        <v>6189</v>
      </c>
      <c r="J19" s="114">
        <f>J20+J21+J22+J23</f>
        <v>20029</v>
      </c>
      <c r="K19" s="123">
        <f aca="true" t="shared" si="11" ref="K19:K26">L19+M19</f>
        <v>31519</v>
      </c>
      <c r="L19" s="110">
        <f aca="true" t="shared" si="12" ref="L19:P19">SUM(L20:L23)</f>
        <v>7499</v>
      </c>
      <c r="M19" s="110">
        <f t="shared" si="12"/>
        <v>24020</v>
      </c>
      <c r="N19" s="128">
        <f t="shared" si="12"/>
        <v>-2071</v>
      </c>
      <c r="O19" s="110">
        <f t="shared" si="12"/>
        <v>-674</v>
      </c>
      <c r="P19" s="110">
        <f t="shared" si="12"/>
        <v>-1397</v>
      </c>
      <c r="Q19" s="141">
        <f t="shared" si="9"/>
        <v>-6.165525454004168</v>
      </c>
    </row>
    <row r="20" spans="1:17" s="59" customFormat="1" ht="34.5" customHeight="1">
      <c r="A20" s="124" t="s">
        <v>332</v>
      </c>
      <c r="B20" s="114">
        <f t="shared" si="0"/>
        <v>30461</v>
      </c>
      <c r="C20" s="119">
        <v>7405</v>
      </c>
      <c r="D20" s="119">
        <v>23056</v>
      </c>
      <c r="E20" s="125">
        <f t="shared" si="1"/>
        <v>33441</v>
      </c>
      <c r="F20" s="119">
        <v>8059</v>
      </c>
      <c r="G20" s="119">
        <v>25382</v>
      </c>
      <c r="H20" s="119">
        <f t="shared" si="2"/>
        <v>26063</v>
      </c>
      <c r="I20" s="114">
        <v>6054</v>
      </c>
      <c r="J20" s="114">
        <v>20009</v>
      </c>
      <c r="K20" s="119">
        <f t="shared" si="11"/>
        <v>31406</v>
      </c>
      <c r="L20" s="119">
        <v>7406</v>
      </c>
      <c r="M20" s="119">
        <v>24000</v>
      </c>
      <c r="N20" s="144">
        <f t="shared" si="6"/>
        <v>-2035</v>
      </c>
      <c r="O20" s="149">
        <f aca="true" t="shared" si="13" ref="O20:O26">L20-F20</f>
        <v>-653</v>
      </c>
      <c r="P20" s="149">
        <f aca="true" t="shared" si="14" ref="P20:P26">M20-G20</f>
        <v>-1382</v>
      </c>
      <c r="Q20" s="142">
        <f t="shared" si="9"/>
        <v>-6.085344337788942</v>
      </c>
    </row>
    <row r="21" spans="1:17" s="59" customFormat="1" ht="30.75" customHeight="1">
      <c r="A21" s="126" t="s">
        <v>333</v>
      </c>
      <c r="B21" s="114">
        <f t="shared" si="0"/>
        <v>109</v>
      </c>
      <c r="C21" s="119">
        <v>109</v>
      </c>
      <c r="D21" s="119"/>
      <c r="E21" s="125">
        <f t="shared" si="1"/>
        <v>111</v>
      </c>
      <c r="F21" s="119">
        <v>111</v>
      </c>
      <c r="G21" s="119"/>
      <c r="H21" s="119">
        <f t="shared" si="2"/>
        <v>0</v>
      </c>
      <c r="I21" s="145"/>
      <c r="J21" s="145"/>
      <c r="K21" s="142">
        <f t="shared" si="11"/>
        <v>90</v>
      </c>
      <c r="L21" s="119">
        <v>90</v>
      </c>
      <c r="M21" s="119"/>
      <c r="N21" s="144">
        <f t="shared" si="6"/>
        <v>-21</v>
      </c>
      <c r="O21" s="149">
        <f t="shared" si="13"/>
        <v>-21</v>
      </c>
      <c r="P21" s="149">
        <f t="shared" si="14"/>
        <v>0</v>
      </c>
      <c r="Q21" s="142">
        <f t="shared" si="9"/>
        <v>-18.91891891891892</v>
      </c>
    </row>
    <row r="22" spans="1:17" s="59" customFormat="1" ht="26.25" customHeight="1">
      <c r="A22" s="127" t="s">
        <v>334</v>
      </c>
      <c r="B22" s="114"/>
      <c r="C22" s="119"/>
      <c r="D22" s="119"/>
      <c r="E22" s="125">
        <f t="shared" si="1"/>
        <v>0</v>
      </c>
      <c r="F22" s="119"/>
      <c r="G22" s="119"/>
      <c r="H22" s="119">
        <f t="shared" si="2"/>
        <v>0</v>
      </c>
      <c r="I22" s="145"/>
      <c r="J22" s="145"/>
      <c r="K22" s="142">
        <f t="shared" si="11"/>
        <v>0</v>
      </c>
      <c r="L22" s="119"/>
      <c r="M22" s="119"/>
      <c r="N22" s="144">
        <f t="shared" si="6"/>
        <v>0</v>
      </c>
      <c r="O22" s="149">
        <f t="shared" si="13"/>
        <v>0</v>
      </c>
      <c r="P22" s="149">
        <f t="shared" si="14"/>
        <v>0</v>
      </c>
      <c r="Q22" s="142"/>
    </row>
    <row r="23" spans="1:17" s="59" customFormat="1" ht="26.25" customHeight="1">
      <c r="A23" s="127" t="s">
        <v>335</v>
      </c>
      <c r="B23" s="114">
        <v>26</v>
      </c>
      <c r="C23" s="119">
        <v>2</v>
      </c>
      <c r="D23" s="119">
        <v>24</v>
      </c>
      <c r="E23" s="125">
        <f t="shared" si="1"/>
        <v>38</v>
      </c>
      <c r="F23" s="119">
        <v>3</v>
      </c>
      <c r="G23" s="119">
        <v>35</v>
      </c>
      <c r="H23" s="119">
        <f t="shared" si="2"/>
        <v>155</v>
      </c>
      <c r="I23" s="114">
        <v>135</v>
      </c>
      <c r="J23" s="114">
        <v>20</v>
      </c>
      <c r="K23" s="142">
        <f t="shared" si="11"/>
        <v>23</v>
      </c>
      <c r="L23" s="119">
        <v>3</v>
      </c>
      <c r="M23" s="119">
        <v>20</v>
      </c>
      <c r="N23" s="144">
        <f t="shared" si="6"/>
        <v>-15</v>
      </c>
      <c r="O23" s="149">
        <f t="shared" si="13"/>
        <v>0</v>
      </c>
      <c r="P23" s="149">
        <f t="shared" si="14"/>
        <v>-15</v>
      </c>
      <c r="Q23" s="142">
        <f aca="true" t="shared" si="15" ref="Q23:Q26">(K23-E23)/E23*100</f>
        <v>-39.473684210526315</v>
      </c>
    </row>
    <row r="24" spans="1:17" s="59" customFormat="1" ht="45" customHeight="1">
      <c r="A24" s="121" t="s">
        <v>336</v>
      </c>
      <c r="B24" s="110">
        <f aca="true" t="shared" si="16" ref="B24:B26">C24+D24</f>
        <v>14677</v>
      </c>
      <c r="C24" s="122">
        <v>12384</v>
      </c>
      <c r="D24" s="122">
        <v>2293</v>
      </c>
      <c r="E24" s="110">
        <v>15927</v>
      </c>
      <c r="F24" s="110">
        <v>14046</v>
      </c>
      <c r="G24" s="110">
        <v>1881</v>
      </c>
      <c r="H24" s="123">
        <f t="shared" si="2"/>
        <v>18032.264000000003</v>
      </c>
      <c r="I24" s="110">
        <v>16092.364</v>
      </c>
      <c r="J24" s="110">
        <v>1939.9000000000015</v>
      </c>
      <c r="K24" s="110">
        <f t="shared" si="11"/>
        <v>16525</v>
      </c>
      <c r="L24" s="123">
        <v>14645</v>
      </c>
      <c r="M24" s="123">
        <v>1880</v>
      </c>
      <c r="N24" s="151">
        <f t="shared" si="6"/>
        <v>598</v>
      </c>
      <c r="O24" s="151">
        <f t="shared" si="13"/>
        <v>599</v>
      </c>
      <c r="P24" s="151">
        <f t="shared" si="14"/>
        <v>-1</v>
      </c>
      <c r="Q24" s="142">
        <f t="shared" si="15"/>
        <v>3.7546305016638417</v>
      </c>
    </row>
    <row r="25" spans="1:19" s="59" customFormat="1" ht="45" customHeight="1">
      <c r="A25" s="121" t="s">
        <v>337</v>
      </c>
      <c r="B25" s="110">
        <f t="shared" si="16"/>
        <v>1848</v>
      </c>
      <c r="C25" s="128">
        <f aca="true" t="shared" si="17" ref="C25:G25">C11-C19</f>
        <v>2261</v>
      </c>
      <c r="D25" s="128">
        <f t="shared" si="17"/>
        <v>-413</v>
      </c>
      <c r="E25" s="122">
        <f>F25+G25</f>
        <v>2105.264000000001</v>
      </c>
      <c r="F25" s="123">
        <f t="shared" si="17"/>
        <v>2046.3639999999996</v>
      </c>
      <c r="G25" s="123">
        <f t="shared" si="17"/>
        <v>58.900000000001455</v>
      </c>
      <c r="H25" s="123">
        <f t="shared" si="2"/>
        <v>3705</v>
      </c>
      <c r="I25" s="123">
        <f aca="true" t="shared" si="18" ref="I25:L25">I11-I19</f>
        <v>3559</v>
      </c>
      <c r="J25" s="123">
        <f t="shared" si="18"/>
        <v>146</v>
      </c>
      <c r="K25" s="123">
        <f t="shared" si="11"/>
        <v>3287</v>
      </c>
      <c r="L25" s="123">
        <f t="shared" si="18"/>
        <v>3200</v>
      </c>
      <c r="M25" s="123">
        <v>87</v>
      </c>
      <c r="N25" s="152">
        <f>K25-E25</f>
        <v>1181.735999999999</v>
      </c>
      <c r="O25" s="152">
        <f t="shared" si="13"/>
        <v>1153.6360000000004</v>
      </c>
      <c r="P25" s="152">
        <f t="shared" si="14"/>
        <v>28.099999999998545</v>
      </c>
      <c r="Q25" s="142">
        <f t="shared" si="15"/>
        <v>56.13243754702491</v>
      </c>
      <c r="S25" s="158"/>
    </row>
    <row r="26" spans="1:20" s="58" customFormat="1" ht="45" customHeight="1">
      <c r="A26" s="129" t="s">
        <v>338</v>
      </c>
      <c r="B26" s="110">
        <f t="shared" si="16"/>
        <v>16525</v>
      </c>
      <c r="C26" s="123">
        <f aca="true" t="shared" si="19" ref="C26:G26">C24+C25</f>
        <v>14645</v>
      </c>
      <c r="D26" s="123">
        <f t="shared" si="19"/>
        <v>1880</v>
      </c>
      <c r="E26" s="110">
        <f>F26+G26</f>
        <v>18032.264000000003</v>
      </c>
      <c r="F26" s="123">
        <f t="shared" si="19"/>
        <v>16092.364</v>
      </c>
      <c r="G26" s="123">
        <f t="shared" si="19"/>
        <v>1939.9000000000015</v>
      </c>
      <c r="H26" s="123">
        <f t="shared" si="2"/>
        <v>21737.264000000003</v>
      </c>
      <c r="I26" s="123">
        <f aca="true" t="shared" si="20" ref="I26:M26">I24+I25</f>
        <v>19651.364</v>
      </c>
      <c r="J26" s="123">
        <f t="shared" si="20"/>
        <v>2085.9000000000015</v>
      </c>
      <c r="K26" s="110">
        <f t="shared" si="11"/>
        <v>19812</v>
      </c>
      <c r="L26" s="123">
        <f t="shared" si="20"/>
        <v>17845</v>
      </c>
      <c r="M26" s="123">
        <f t="shared" si="20"/>
        <v>1967</v>
      </c>
      <c r="N26" s="152">
        <f>K26-E26</f>
        <v>1779.7359999999971</v>
      </c>
      <c r="O26" s="152">
        <f t="shared" si="13"/>
        <v>1752.6360000000004</v>
      </c>
      <c r="P26" s="152">
        <f t="shared" si="14"/>
        <v>27.099999999998545</v>
      </c>
      <c r="Q26" s="142">
        <f t="shared" si="15"/>
        <v>9.869731277226181</v>
      </c>
      <c r="T26" s="159"/>
    </row>
    <row r="27" spans="1:17" s="60" customFormat="1" ht="51.75" customHeight="1">
      <c r="A27" s="130"/>
      <c r="B27" s="130"/>
      <c r="C27" s="130"/>
      <c r="D27" s="130"/>
      <c r="E27" s="130"/>
      <c r="F27" s="130"/>
      <c r="G27" s="130"/>
      <c r="H27" s="130"/>
      <c r="I27" s="130"/>
      <c r="J27" s="130"/>
      <c r="K27" s="153"/>
      <c r="L27" s="153"/>
      <c r="M27" s="153"/>
      <c r="N27" s="130"/>
      <c r="O27" s="130"/>
      <c r="P27" s="130"/>
      <c r="Q27" s="130"/>
    </row>
    <row r="28" spans="1:17" s="60" customFormat="1" ht="27" customHeight="1">
      <c r="A28" s="131"/>
      <c r="B28" s="96"/>
      <c r="C28" s="96"/>
      <c r="D28" s="96"/>
      <c r="E28" s="96"/>
      <c r="F28" s="96"/>
      <c r="G28" s="96"/>
      <c r="H28" s="96"/>
      <c r="I28" s="96"/>
      <c r="J28" s="96"/>
      <c r="K28" s="97"/>
      <c r="L28" s="97"/>
      <c r="M28" s="97"/>
      <c r="N28" s="96"/>
      <c r="O28" s="96"/>
      <c r="P28" s="96"/>
      <c r="Q28" s="96"/>
    </row>
    <row r="29" spans="1:17" s="60" customFormat="1" ht="24" customHeight="1">
      <c r="A29" s="132"/>
      <c r="B29" s="96"/>
      <c r="C29" s="96"/>
      <c r="D29" s="96"/>
      <c r="E29" s="96"/>
      <c r="F29" s="96"/>
      <c r="G29" s="96"/>
      <c r="H29" s="96"/>
      <c r="I29" s="96"/>
      <c r="J29" s="96"/>
      <c r="K29" s="97"/>
      <c r="L29" s="97"/>
      <c r="M29" s="97"/>
      <c r="N29" s="96"/>
      <c r="O29" s="96"/>
      <c r="P29" s="96"/>
      <c r="Q29" s="96"/>
    </row>
    <row r="30" spans="1:17" s="60" customFormat="1" ht="16.5" customHeight="1">
      <c r="A30"/>
      <c r="B30" s="133"/>
      <c r="C30" s="133"/>
      <c r="D30" s="133"/>
      <c r="E30" s="133"/>
      <c r="F30" s="133"/>
      <c r="G30" s="133"/>
      <c r="H30" s="133"/>
      <c r="I30" s="133"/>
      <c r="J30" s="133"/>
      <c r="K30" s="154"/>
      <c r="L30" s="154"/>
      <c r="M30" s="154"/>
      <c r="N30" s="133"/>
      <c r="O30" s="133"/>
      <c r="P30" s="133"/>
      <c r="Q30" s="133"/>
    </row>
    <row r="31" spans="1:17" s="60" customFormat="1" ht="48.75" customHeight="1">
      <c r="A31"/>
      <c r="B31" s="133"/>
      <c r="C31" s="133"/>
      <c r="D31" s="133"/>
      <c r="E31" s="133"/>
      <c r="F31" s="133"/>
      <c r="G31" s="133"/>
      <c r="H31" s="133"/>
      <c r="I31" s="133"/>
      <c r="J31" s="133"/>
      <c r="K31" s="154"/>
      <c r="L31" s="154"/>
      <c r="M31" s="154"/>
      <c r="N31" s="133"/>
      <c r="O31" s="133"/>
      <c r="P31" s="133"/>
      <c r="Q31" s="133"/>
    </row>
  </sheetData>
  <sheetProtection/>
  <mergeCells count="11">
    <mergeCell ref="A2:Q2"/>
    <mergeCell ref="B3:E3"/>
    <mergeCell ref="N3:Q3"/>
    <mergeCell ref="B4:D4"/>
    <mergeCell ref="E4:G4"/>
    <mergeCell ref="H4:J4"/>
    <mergeCell ref="K4:M4"/>
    <mergeCell ref="N4:P4"/>
    <mergeCell ref="A27:Q27"/>
    <mergeCell ref="Q4:Q5"/>
    <mergeCell ref="A30:Q31"/>
  </mergeCells>
  <printOptions/>
  <pageMargins left="0.15694444444444444" right="0.15694444444444444" top="0.39305555555555555" bottom="0.5902777777777778" header="0.11805555555555555" footer="0.3145833333333333"/>
  <pageSetup firstPageNumber="1" useFirstPageNumber="1"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V52"/>
  <sheetViews>
    <sheetView showGridLines="0" showZeros="0" workbookViewId="0" topLeftCell="A1">
      <pane xSplit="10" ySplit="9" topLeftCell="K10" activePane="bottomRight" state="frozen"/>
      <selection pane="bottomRight" activeCell="G11" sqref="G11"/>
    </sheetView>
  </sheetViews>
  <sheetFormatPr defaultColWidth="12" defaultRowHeight="11.25"/>
  <cols>
    <col min="1" max="1" width="36.16015625" style="63" customWidth="1"/>
    <col min="2" max="2" width="16" style="64" customWidth="1"/>
    <col min="3" max="3" width="8.83203125" style="63" customWidth="1"/>
    <col min="4" max="4" width="14.83203125" style="63" customWidth="1"/>
    <col min="5" max="5" width="9.5" style="63" customWidth="1"/>
    <col min="6" max="6" width="14.66015625" style="63" customWidth="1"/>
    <col min="7" max="7" width="14.83203125" style="65" customWidth="1"/>
    <col min="8" max="8" width="38.83203125" style="63" customWidth="1"/>
    <col min="9" max="9" width="9.33203125" style="64" customWidth="1"/>
    <col min="10" max="10" width="9" style="63" customWidth="1"/>
    <col min="11" max="11" width="12.16015625" style="63" customWidth="1"/>
    <col min="12" max="12" width="8.5" style="63" customWidth="1"/>
    <col min="13" max="13" width="10" style="63" customWidth="1"/>
    <col min="14" max="14" width="13.83203125" style="66" customWidth="1"/>
    <col min="15" max="16384" width="12" style="63" customWidth="1"/>
  </cols>
  <sheetData>
    <row r="1" spans="1:16" s="54" customFormat="1" ht="31.5" customHeight="1">
      <c r="A1" s="67" t="s">
        <v>339</v>
      </c>
      <c r="B1" s="64"/>
      <c r="C1" s="63"/>
      <c r="D1" s="63"/>
      <c r="E1" s="63"/>
      <c r="F1" s="63"/>
      <c r="G1" s="65"/>
      <c r="H1" s="63"/>
      <c r="I1" s="64"/>
      <c r="J1" s="63"/>
      <c r="K1" s="63"/>
      <c r="L1" s="63"/>
      <c r="M1" s="63"/>
      <c r="N1" s="66"/>
      <c r="O1" s="63"/>
      <c r="P1" s="63"/>
    </row>
    <row r="2" spans="1:14" s="55" customFormat="1" ht="44.25" customHeight="1">
      <c r="A2" s="68" t="s">
        <v>340</v>
      </c>
      <c r="B2" s="68"/>
      <c r="C2" s="68"/>
      <c r="D2" s="68"/>
      <c r="E2" s="68"/>
      <c r="F2" s="68"/>
      <c r="G2" s="68"/>
      <c r="H2" s="68"/>
      <c r="I2" s="68"/>
      <c r="J2" s="68"/>
      <c r="K2" s="68"/>
      <c r="L2" s="68"/>
      <c r="M2" s="68"/>
      <c r="N2" s="68"/>
    </row>
    <row r="3" spans="1:15" s="56" customFormat="1" ht="26.25" customHeight="1">
      <c r="A3" s="69" t="s">
        <v>2</v>
      </c>
      <c r="B3" s="70"/>
      <c r="C3" s="69"/>
      <c r="D3" s="69"/>
      <c r="E3" s="69"/>
      <c r="F3" s="69"/>
      <c r="G3" s="71"/>
      <c r="H3" s="69"/>
      <c r="I3" s="70"/>
      <c r="J3" s="69"/>
      <c r="K3" s="89" t="s">
        <v>341</v>
      </c>
      <c r="L3" s="89"/>
      <c r="M3" s="89"/>
      <c r="N3" s="89"/>
      <c r="O3" s="89"/>
    </row>
    <row r="4" spans="1:17" s="57" customFormat="1" ht="30.75" customHeight="1">
      <c r="A4" s="72" t="s">
        <v>342</v>
      </c>
      <c r="B4" s="72"/>
      <c r="C4" s="72"/>
      <c r="D4" s="72"/>
      <c r="E4" s="72"/>
      <c r="F4" s="72"/>
      <c r="G4" s="72"/>
      <c r="H4" s="72" t="s">
        <v>343</v>
      </c>
      <c r="I4" s="72"/>
      <c r="J4" s="72"/>
      <c r="K4" s="72"/>
      <c r="L4" s="72"/>
      <c r="M4" s="72"/>
      <c r="N4" s="72"/>
      <c r="O4" s="63"/>
      <c r="P4" s="63"/>
      <c r="Q4" s="63"/>
    </row>
    <row r="5" spans="1:17" s="57" customFormat="1" ht="30.75" customHeight="1">
      <c r="A5" s="73" t="s">
        <v>344</v>
      </c>
      <c r="B5" s="73" t="s">
        <v>230</v>
      </c>
      <c r="C5" s="73" t="s">
        <v>231</v>
      </c>
      <c r="D5" s="73"/>
      <c r="E5" s="73" t="s">
        <v>345</v>
      </c>
      <c r="F5" s="73"/>
      <c r="G5" s="73"/>
      <c r="H5" s="73" t="s">
        <v>344</v>
      </c>
      <c r="I5" s="90" t="s">
        <v>230</v>
      </c>
      <c r="J5" s="73" t="s">
        <v>231</v>
      </c>
      <c r="K5" s="73"/>
      <c r="L5" s="73" t="s">
        <v>345</v>
      </c>
      <c r="M5" s="73"/>
      <c r="N5" s="73"/>
      <c r="O5" s="63"/>
      <c r="P5" s="63"/>
      <c r="Q5" s="63"/>
    </row>
    <row r="6" spans="1:17" s="58" customFormat="1" ht="48" customHeight="1">
      <c r="A6" s="73"/>
      <c r="B6" s="73"/>
      <c r="C6" s="74" t="s">
        <v>10</v>
      </c>
      <c r="D6" s="74" t="s">
        <v>346</v>
      </c>
      <c r="E6" s="74" t="s">
        <v>10</v>
      </c>
      <c r="F6" s="74" t="s">
        <v>313</v>
      </c>
      <c r="G6" s="75" t="s">
        <v>347</v>
      </c>
      <c r="H6" s="73"/>
      <c r="I6" s="91"/>
      <c r="J6" s="74" t="s">
        <v>10</v>
      </c>
      <c r="K6" s="74" t="s">
        <v>346</v>
      </c>
      <c r="L6" s="74" t="s">
        <v>10</v>
      </c>
      <c r="M6" s="74" t="s">
        <v>313</v>
      </c>
      <c r="N6" s="74" t="s">
        <v>347</v>
      </c>
      <c r="O6" s="63"/>
      <c r="P6" s="63"/>
      <c r="Q6" s="63"/>
    </row>
    <row r="7" spans="1:17" s="58" customFormat="1" ht="24.75" customHeight="1">
      <c r="A7" s="76" t="s">
        <v>348</v>
      </c>
      <c r="B7" s="77"/>
      <c r="C7" s="77"/>
      <c r="D7" s="78"/>
      <c r="E7" s="77"/>
      <c r="F7" s="77">
        <f>E7-C7</f>
        <v>0</v>
      </c>
      <c r="G7" s="79"/>
      <c r="H7" s="80" t="s">
        <v>349</v>
      </c>
      <c r="I7" s="92">
        <v>2</v>
      </c>
      <c r="J7" s="77">
        <v>77</v>
      </c>
      <c r="K7" s="77">
        <f>(J7-I7)/I7*100</f>
        <v>3750</v>
      </c>
      <c r="L7" s="77">
        <v>40</v>
      </c>
      <c r="M7" s="77">
        <f>L7-J7</f>
        <v>-37</v>
      </c>
      <c r="N7" s="79">
        <f>M7/J7*100</f>
        <v>-48.05194805194805</v>
      </c>
      <c r="O7" s="63"/>
      <c r="P7" s="63"/>
      <c r="Q7" s="63"/>
    </row>
    <row r="8" spans="1:17" s="58" customFormat="1" ht="24.75" customHeight="1">
      <c r="A8" s="76" t="s">
        <v>350</v>
      </c>
      <c r="B8" s="77"/>
      <c r="C8" s="77"/>
      <c r="D8" s="78"/>
      <c r="E8" s="77"/>
      <c r="F8" s="77"/>
      <c r="G8" s="79"/>
      <c r="H8" s="76" t="s">
        <v>351</v>
      </c>
      <c r="I8" s="77"/>
      <c r="J8" s="77"/>
      <c r="K8" s="77"/>
      <c r="L8" s="77"/>
      <c r="M8" s="77">
        <f aca="true" t="shared" si="0" ref="M8:M15">L8-J8</f>
        <v>0</v>
      </c>
      <c r="N8" s="79"/>
      <c r="O8" s="63"/>
      <c r="P8" s="63"/>
      <c r="Q8" s="63"/>
    </row>
    <row r="9" spans="1:17" s="58" customFormat="1" ht="24.75" customHeight="1">
      <c r="A9" s="76" t="s">
        <v>352</v>
      </c>
      <c r="B9" s="77"/>
      <c r="C9" s="77"/>
      <c r="D9" s="78"/>
      <c r="E9" s="77"/>
      <c r="F9" s="77"/>
      <c r="G9" s="79"/>
      <c r="H9" s="76" t="s">
        <v>353</v>
      </c>
      <c r="I9" s="77"/>
      <c r="J9" s="77"/>
      <c r="K9" s="77"/>
      <c r="L9" s="77"/>
      <c r="M9" s="77">
        <f t="shared" si="0"/>
        <v>0</v>
      </c>
      <c r="N9" s="79"/>
      <c r="O9" s="63"/>
      <c r="P9" s="63"/>
      <c r="Q9" s="63"/>
    </row>
    <row r="10" spans="1:17" s="58" customFormat="1" ht="24.75" customHeight="1">
      <c r="A10" s="76" t="s">
        <v>354</v>
      </c>
      <c r="B10" s="77"/>
      <c r="C10" s="77"/>
      <c r="D10" s="78"/>
      <c r="E10" s="77"/>
      <c r="F10" s="77"/>
      <c r="G10" s="79"/>
      <c r="H10" s="76" t="s">
        <v>355</v>
      </c>
      <c r="I10" s="77"/>
      <c r="J10" s="77"/>
      <c r="K10" s="77"/>
      <c r="L10" s="77"/>
      <c r="M10" s="77">
        <f t="shared" si="0"/>
        <v>0</v>
      </c>
      <c r="N10" s="79"/>
      <c r="O10" s="63"/>
      <c r="P10" s="63"/>
      <c r="Q10" s="63"/>
    </row>
    <row r="11" spans="1:17" s="58" customFormat="1" ht="24.75" customHeight="1">
      <c r="A11" s="81" t="s">
        <v>356</v>
      </c>
      <c r="B11" s="82">
        <v>65</v>
      </c>
      <c r="C11" s="82"/>
      <c r="D11" s="78">
        <f aca="true" t="shared" si="1" ref="D11:D17">SUM(C11-B11)/B11*100</f>
        <v>-100</v>
      </c>
      <c r="E11" s="77">
        <v>67</v>
      </c>
      <c r="F11" s="77">
        <f>E11-C11</f>
        <v>67</v>
      </c>
      <c r="G11" s="79"/>
      <c r="H11" s="76" t="s">
        <v>357</v>
      </c>
      <c r="I11" s="77"/>
      <c r="J11" s="77"/>
      <c r="K11" s="77"/>
      <c r="L11" s="77"/>
      <c r="M11" s="77">
        <f t="shared" si="0"/>
        <v>0</v>
      </c>
      <c r="N11" s="79"/>
      <c r="O11" s="63"/>
      <c r="P11" s="63"/>
      <c r="Q11" s="63"/>
    </row>
    <row r="12" spans="1:17" s="58" customFormat="1" ht="24.75" customHeight="1">
      <c r="A12" s="81" t="s">
        <v>358</v>
      </c>
      <c r="B12" s="82">
        <v>4</v>
      </c>
      <c r="C12" s="77"/>
      <c r="D12" s="78">
        <f t="shared" si="1"/>
        <v>-100</v>
      </c>
      <c r="E12" s="77">
        <v>4</v>
      </c>
      <c r="F12" s="77">
        <f aca="true" t="shared" si="2" ref="F12:F17">E12-C12</f>
        <v>4</v>
      </c>
      <c r="G12" s="79"/>
      <c r="H12" s="81" t="s">
        <v>359</v>
      </c>
      <c r="I12" s="77"/>
      <c r="J12" s="77"/>
      <c r="K12" s="77"/>
      <c r="L12" s="77"/>
      <c r="M12" s="77">
        <f t="shared" si="0"/>
        <v>0</v>
      </c>
      <c r="N12" s="79"/>
      <c r="O12" s="63"/>
      <c r="P12" s="63"/>
      <c r="Q12" s="63"/>
    </row>
    <row r="13" spans="1:17" s="58" customFormat="1" ht="24.75" customHeight="1">
      <c r="A13" s="83"/>
      <c r="B13" s="77"/>
      <c r="C13" s="77"/>
      <c r="D13" s="78"/>
      <c r="E13" s="77"/>
      <c r="F13" s="77">
        <f t="shared" si="2"/>
        <v>0</v>
      </c>
      <c r="G13" s="79"/>
      <c r="H13" s="76" t="s">
        <v>360</v>
      </c>
      <c r="I13" s="77"/>
      <c r="J13" s="77">
        <v>12</v>
      </c>
      <c r="K13" s="77"/>
      <c r="L13" s="77"/>
      <c r="M13" s="77">
        <f t="shared" si="0"/>
        <v>-12</v>
      </c>
      <c r="N13" s="79">
        <f>M13/J13*100</f>
        <v>-100</v>
      </c>
      <c r="O13" s="63"/>
      <c r="P13" s="63"/>
      <c r="Q13" s="63"/>
    </row>
    <row r="14" spans="1:17" s="58" customFormat="1" ht="24.75" customHeight="1">
      <c r="A14" s="84"/>
      <c r="B14" s="77"/>
      <c r="C14" s="77"/>
      <c r="D14" s="78"/>
      <c r="E14" s="77"/>
      <c r="F14" s="77">
        <f t="shared" si="2"/>
        <v>0</v>
      </c>
      <c r="G14" s="79"/>
      <c r="H14" s="76"/>
      <c r="I14" s="77"/>
      <c r="J14" s="77"/>
      <c r="K14" s="77"/>
      <c r="L14" s="77"/>
      <c r="M14" s="77">
        <f t="shared" si="0"/>
        <v>0</v>
      </c>
      <c r="N14" s="79"/>
      <c r="O14" s="63"/>
      <c r="P14" s="63"/>
      <c r="Q14" s="63"/>
    </row>
    <row r="15" spans="1:17" s="58" customFormat="1" ht="24.75" customHeight="1">
      <c r="A15" s="84" t="s">
        <v>361</v>
      </c>
      <c r="B15" s="77">
        <f>SUM(B7:B12)</f>
        <v>69</v>
      </c>
      <c r="C15" s="77">
        <f>SUM(C7:C12)</f>
        <v>0</v>
      </c>
      <c r="D15" s="78">
        <f t="shared" si="1"/>
        <v>-100</v>
      </c>
      <c r="E15" s="77">
        <f>SUM(E7:E12)</f>
        <v>71</v>
      </c>
      <c r="F15" s="77">
        <f t="shared" si="2"/>
        <v>71</v>
      </c>
      <c r="G15" s="79"/>
      <c r="H15" s="84" t="s">
        <v>362</v>
      </c>
      <c r="I15" s="85">
        <f>SUM(I7:I12)</f>
        <v>2</v>
      </c>
      <c r="J15" s="85">
        <f>SUM(J7:J14)</f>
        <v>89</v>
      </c>
      <c r="K15" s="85">
        <f>SUM(K7:K13)</f>
        <v>3750</v>
      </c>
      <c r="L15" s="85">
        <f>SUM(L7:L14)</f>
        <v>40</v>
      </c>
      <c r="M15" s="85">
        <f t="shared" si="0"/>
        <v>-49</v>
      </c>
      <c r="N15" s="79">
        <f>M15/J15*100</f>
        <v>-55.0561797752809</v>
      </c>
      <c r="O15" s="63"/>
      <c r="P15" s="63"/>
      <c r="Q15" s="63"/>
    </row>
    <row r="16" spans="1:17" s="59" customFormat="1" ht="24.75" customHeight="1">
      <c r="A16" s="81" t="s">
        <v>363</v>
      </c>
      <c r="B16" s="77">
        <v>22</v>
      </c>
      <c r="C16" s="77">
        <v>89</v>
      </c>
      <c r="D16" s="78"/>
      <c r="E16" s="77">
        <v>89</v>
      </c>
      <c r="F16" s="77">
        <f t="shared" si="2"/>
        <v>0</v>
      </c>
      <c r="G16" s="79">
        <f>F16/C16*100</f>
        <v>0</v>
      </c>
      <c r="H16" s="76" t="s">
        <v>286</v>
      </c>
      <c r="I16" s="77">
        <f>B17-I7</f>
        <v>89</v>
      </c>
      <c r="J16" s="77"/>
      <c r="K16" s="77"/>
      <c r="L16" s="77">
        <f>E17-L15</f>
        <v>120</v>
      </c>
      <c r="M16" s="77">
        <f>L16-K16</f>
        <v>120</v>
      </c>
      <c r="N16" s="79"/>
      <c r="O16" s="63"/>
      <c r="P16" s="63"/>
      <c r="Q16" s="63"/>
    </row>
    <row r="17" spans="1:17" s="59" customFormat="1" ht="24.75" customHeight="1">
      <c r="A17" s="84" t="s">
        <v>364</v>
      </c>
      <c r="B17" s="85">
        <f>B15+B16</f>
        <v>91</v>
      </c>
      <c r="C17" s="85">
        <f>C15+C16</f>
        <v>89</v>
      </c>
      <c r="D17" s="79">
        <f t="shared" si="1"/>
        <v>-2.197802197802198</v>
      </c>
      <c r="E17" s="85">
        <f aca="true" t="shared" si="3" ref="E17:L17">E15+E16</f>
        <v>160</v>
      </c>
      <c r="F17" s="85">
        <f t="shared" si="2"/>
        <v>71</v>
      </c>
      <c r="G17" s="79">
        <f>F17/C17*100</f>
        <v>79.7752808988764</v>
      </c>
      <c r="H17" s="84" t="s">
        <v>365</v>
      </c>
      <c r="I17" s="85">
        <f t="shared" si="3"/>
        <v>91</v>
      </c>
      <c r="J17" s="85">
        <f t="shared" si="3"/>
        <v>89</v>
      </c>
      <c r="K17" s="85">
        <f t="shared" si="3"/>
        <v>3750</v>
      </c>
      <c r="L17" s="85">
        <f t="shared" si="3"/>
        <v>160</v>
      </c>
      <c r="M17" s="85">
        <f>L17-J17</f>
        <v>71</v>
      </c>
      <c r="N17" s="79">
        <f>M17/J17*100</f>
        <v>79.7752808988764</v>
      </c>
      <c r="O17" s="63"/>
      <c r="P17" s="63"/>
      <c r="Q17" s="63"/>
    </row>
    <row r="18" spans="1:17" s="59" customFormat="1" ht="15.75">
      <c r="A18" s="86"/>
      <c r="B18" s="87"/>
      <c r="C18" s="86"/>
      <c r="D18" s="86"/>
      <c r="E18" s="55"/>
      <c r="F18" s="55"/>
      <c r="G18" s="88"/>
      <c r="H18" s="55"/>
      <c r="I18" s="87"/>
      <c r="J18" s="55"/>
      <c r="K18" s="55"/>
      <c r="L18" s="55"/>
      <c r="M18" s="55"/>
      <c r="N18" s="93"/>
      <c r="O18" s="63"/>
      <c r="P18" s="63"/>
      <c r="Q18" s="63"/>
    </row>
    <row r="19" spans="1:17" s="59" customFormat="1" ht="15.75">
      <c r="A19" s="63"/>
      <c r="B19" s="64"/>
      <c r="C19" s="63"/>
      <c r="D19" s="63"/>
      <c r="E19" s="63"/>
      <c r="F19" s="63"/>
      <c r="G19" s="65"/>
      <c r="H19" s="63"/>
      <c r="I19" s="64"/>
      <c r="J19" s="63"/>
      <c r="K19" s="63"/>
      <c r="L19" s="63"/>
      <c r="M19" s="63"/>
      <c r="N19" s="66"/>
      <c r="O19" s="63"/>
      <c r="P19" s="63"/>
      <c r="Q19" s="63"/>
    </row>
    <row r="20" spans="1:17" s="59" customFormat="1" ht="15.75">
      <c r="A20" s="63"/>
      <c r="B20" s="64"/>
      <c r="C20" s="63"/>
      <c r="D20" s="63"/>
      <c r="E20" s="63"/>
      <c r="F20" s="63"/>
      <c r="G20" s="65"/>
      <c r="H20" s="63"/>
      <c r="I20" s="64"/>
      <c r="J20" s="63"/>
      <c r="K20" s="63"/>
      <c r="L20" s="63"/>
      <c r="M20" s="63"/>
      <c r="N20" s="66"/>
      <c r="O20" s="63"/>
      <c r="P20" s="63"/>
      <c r="Q20" s="63"/>
    </row>
    <row r="21" spans="1:17" s="59" customFormat="1" ht="15.75">
      <c r="A21" s="63"/>
      <c r="B21" s="64"/>
      <c r="C21" s="63"/>
      <c r="D21" s="63"/>
      <c r="E21" s="63"/>
      <c r="F21" s="63"/>
      <c r="G21" s="65"/>
      <c r="H21" s="63"/>
      <c r="I21" s="64"/>
      <c r="J21" s="63"/>
      <c r="K21" s="63"/>
      <c r="L21" s="63"/>
      <c r="M21" s="63"/>
      <c r="N21" s="66"/>
      <c r="O21" s="63"/>
      <c r="P21" s="63"/>
      <c r="Q21" s="63"/>
    </row>
    <row r="22" spans="1:17" s="59" customFormat="1" ht="15.75">
      <c r="A22" s="63"/>
      <c r="B22" s="64"/>
      <c r="C22" s="63"/>
      <c r="D22" s="63"/>
      <c r="E22" s="63"/>
      <c r="F22" s="63"/>
      <c r="G22" s="65"/>
      <c r="H22" s="63"/>
      <c r="I22" s="64"/>
      <c r="J22" s="63"/>
      <c r="K22" s="63"/>
      <c r="L22" s="63"/>
      <c r="M22" s="63"/>
      <c r="N22" s="66"/>
      <c r="O22" s="63"/>
      <c r="P22" s="63"/>
      <c r="Q22" s="63"/>
    </row>
    <row r="23" spans="1:17" s="59" customFormat="1" ht="15.75">
      <c r="A23" s="63"/>
      <c r="B23" s="64"/>
      <c r="C23" s="63"/>
      <c r="D23" s="63"/>
      <c r="E23" s="63"/>
      <c r="F23" s="63"/>
      <c r="G23" s="65"/>
      <c r="H23" s="63"/>
      <c r="I23" s="64"/>
      <c r="J23" s="63"/>
      <c r="K23" s="63"/>
      <c r="L23" s="63"/>
      <c r="M23" s="63"/>
      <c r="N23" s="66"/>
      <c r="O23" s="63"/>
      <c r="P23" s="63"/>
      <c r="Q23" s="63"/>
    </row>
    <row r="24" spans="1:17" s="59" customFormat="1" ht="15.75">
      <c r="A24" s="63"/>
      <c r="B24" s="64"/>
      <c r="C24" s="63"/>
      <c r="D24" s="63"/>
      <c r="E24" s="63"/>
      <c r="F24" s="63"/>
      <c r="G24" s="65"/>
      <c r="H24" s="63"/>
      <c r="I24" s="64"/>
      <c r="J24" s="63"/>
      <c r="K24" s="63"/>
      <c r="L24" s="63"/>
      <c r="M24" s="63"/>
      <c r="N24" s="66"/>
      <c r="O24" s="63"/>
      <c r="P24" s="63"/>
      <c r="Q24" s="63"/>
    </row>
    <row r="25" spans="1:19" s="59" customFormat="1" ht="15.75">
      <c r="A25" s="63"/>
      <c r="B25" s="64"/>
      <c r="C25" s="63"/>
      <c r="D25" s="63"/>
      <c r="E25" s="63"/>
      <c r="F25" s="63"/>
      <c r="G25" s="65"/>
      <c r="H25" s="63"/>
      <c r="I25" s="64"/>
      <c r="J25" s="63"/>
      <c r="K25" s="63"/>
      <c r="L25" s="63"/>
      <c r="M25" s="63"/>
      <c r="N25" s="66"/>
      <c r="O25" s="63"/>
      <c r="P25" s="63"/>
      <c r="Q25" s="63"/>
      <c r="S25" s="63"/>
    </row>
    <row r="26" spans="1:20" s="58" customFormat="1" ht="15.75">
      <c r="A26" s="63"/>
      <c r="B26" s="64"/>
      <c r="C26" s="63"/>
      <c r="D26" s="63"/>
      <c r="E26" s="63"/>
      <c r="F26" s="63"/>
      <c r="G26" s="65"/>
      <c r="H26" s="63"/>
      <c r="I26" s="64"/>
      <c r="J26" s="63"/>
      <c r="K26" s="63"/>
      <c r="L26" s="63"/>
      <c r="M26" s="63"/>
      <c r="N26" s="66"/>
      <c r="O26" s="63"/>
      <c r="P26" s="63"/>
      <c r="Q26" s="63"/>
      <c r="T26" s="63"/>
    </row>
    <row r="27" spans="1:16" s="60" customFormat="1" ht="13.5">
      <c r="A27" s="63"/>
      <c r="B27" s="64"/>
      <c r="C27" s="63"/>
      <c r="D27" s="63"/>
      <c r="E27" s="63"/>
      <c r="F27" s="63"/>
      <c r="G27" s="65"/>
      <c r="H27" s="63"/>
      <c r="I27" s="64"/>
      <c r="J27" s="63"/>
      <c r="K27" s="63"/>
      <c r="L27" s="63"/>
      <c r="M27" s="63"/>
      <c r="N27" s="66"/>
      <c r="O27" s="63"/>
      <c r="P27" s="63"/>
    </row>
    <row r="28" spans="1:16" s="60" customFormat="1" ht="13.5">
      <c r="A28" s="63"/>
      <c r="B28" s="64"/>
      <c r="C28" s="63"/>
      <c r="D28" s="63"/>
      <c r="E28" s="63"/>
      <c r="F28" s="63"/>
      <c r="G28" s="65"/>
      <c r="H28" s="63"/>
      <c r="I28" s="64"/>
      <c r="J28" s="63"/>
      <c r="K28" s="63"/>
      <c r="L28" s="63"/>
      <c r="M28" s="63"/>
      <c r="N28" s="66"/>
      <c r="O28" s="63"/>
      <c r="P28" s="63"/>
    </row>
    <row r="29" spans="1:16" s="60" customFormat="1" ht="13.5">
      <c r="A29" s="63"/>
      <c r="B29" s="64"/>
      <c r="C29" s="63"/>
      <c r="D29" s="63"/>
      <c r="E29" s="63"/>
      <c r="F29" s="63"/>
      <c r="G29" s="65"/>
      <c r="H29" s="63"/>
      <c r="I29" s="64"/>
      <c r="J29" s="63"/>
      <c r="K29" s="63"/>
      <c r="L29" s="63"/>
      <c r="M29" s="63"/>
      <c r="N29" s="66"/>
      <c r="O29" s="63"/>
      <c r="P29" s="63"/>
    </row>
    <row r="30" spans="1:17" s="60" customFormat="1" ht="13.5">
      <c r="A30" s="63"/>
      <c r="B30" s="64"/>
      <c r="C30" s="63"/>
      <c r="D30" s="63"/>
      <c r="E30" s="63"/>
      <c r="F30" s="63"/>
      <c r="G30" s="65"/>
      <c r="H30" s="63"/>
      <c r="I30" s="64"/>
      <c r="J30" s="63"/>
      <c r="K30" s="63"/>
      <c r="L30" s="63"/>
      <c r="M30" s="63"/>
      <c r="N30" s="66"/>
      <c r="O30" s="63"/>
      <c r="P30" s="63"/>
      <c r="Q30" s="63"/>
    </row>
    <row r="31" spans="1:17" s="60" customFormat="1" ht="13.5">
      <c r="A31" s="63"/>
      <c r="B31" s="64"/>
      <c r="C31" s="63"/>
      <c r="D31" s="63"/>
      <c r="E31" s="63"/>
      <c r="F31" s="63"/>
      <c r="G31" s="65"/>
      <c r="H31" s="63"/>
      <c r="I31" s="64"/>
      <c r="J31" s="63"/>
      <c r="K31" s="63"/>
      <c r="L31" s="63"/>
      <c r="M31" s="63"/>
      <c r="N31" s="66"/>
      <c r="O31" s="63"/>
      <c r="P31" s="63"/>
      <c r="Q31" s="63"/>
    </row>
    <row r="32" spans="1:20" s="61" customFormat="1" ht="22.5">
      <c r="A32" s="63"/>
      <c r="B32" s="64"/>
      <c r="C32" s="63"/>
      <c r="D32" s="63"/>
      <c r="E32" s="63"/>
      <c r="F32" s="63"/>
      <c r="G32" s="65"/>
      <c r="H32" s="63"/>
      <c r="I32" s="64"/>
      <c r="J32" s="63"/>
      <c r="K32" s="63"/>
      <c r="L32" s="63"/>
      <c r="M32" s="63"/>
      <c r="N32" s="66"/>
      <c r="O32" s="63"/>
      <c r="P32" s="63"/>
      <c r="Q32" s="63"/>
      <c r="R32" s="63"/>
      <c r="S32" s="63"/>
      <c r="T32" s="63"/>
    </row>
    <row r="33" spans="1:20" s="61" customFormat="1" ht="22.5">
      <c r="A33" s="63"/>
      <c r="B33" s="64"/>
      <c r="C33" s="63"/>
      <c r="D33" s="63"/>
      <c r="E33" s="63"/>
      <c r="F33" s="63"/>
      <c r="G33" s="65"/>
      <c r="H33" s="63"/>
      <c r="I33" s="64"/>
      <c r="J33" s="63"/>
      <c r="K33" s="63"/>
      <c r="L33" s="63"/>
      <c r="M33" s="63"/>
      <c r="N33" s="66"/>
      <c r="O33" s="63"/>
      <c r="P33" s="63"/>
      <c r="Q33" s="63"/>
      <c r="R33" s="63"/>
      <c r="S33" s="63"/>
      <c r="T33" s="63"/>
    </row>
    <row r="34" spans="1:20" s="61" customFormat="1" ht="22.5">
      <c r="A34" s="63"/>
      <c r="B34" s="64"/>
      <c r="C34" s="63"/>
      <c r="D34" s="63"/>
      <c r="E34" s="63"/>
      <c r="F34" s="63"/>
      <c r="G34" s="65"/>
      <c r="H34" s="63"/>
      <c r="I34" s="64"/>
      <c r="J34" s="63"/>
      <c r="K34" s="63"/>
      <c r="L34" s="63"/>
      <c r="M34" s="63"/>
      <c r="N34" s="66"/>
      <c r="O34" s="63"/>
      <c r="P34" s="63"/>
      <c r="Q34" s="63"/>
      <c r="R34" s="63"/>
      <c r="S34" s="63"/>
      <c r="T34" s="63"/>
    </row>
    <row r="35" spans="1:20" s="62" customFormat="1" ht="13.5">
      <c r="A35" s="63"/>
      <c r="B35" s="64"/>
      <c r="C35" s="63"/>
      <c r="D35" s="63"/>
      <c r="E35" s="63"/>
      <c r="F35" s="63"/>
      <c r="G35" s="65"/>
      <c r="H35" s="63"/>
      <c r="I35" s="64"/>
      <c r="J35" s="63"/>
      <c r="K35" s="63"/>
      <c r="L35" s="63"/>
      <c r="M35" s="63"/>
      <c r="N35" s="66"/>
      <c r="O35" s="63"/>
      <c r="P35" s="63"/>
      <c r="Q35" s="63"/>
      <c r="R35" s="63"/>
      <c r="S35" s="63"/>
      <c r="T35" s="63"/>
    </row>
    <row r="36" spans="1:22" s="62" customFormat="1" ht="13.5">
      <c r="A36" s="63"/>
      <c r="B36" s="64"/>
      <c r="C36" s="63"/>
      <c r="D36" s="63"/>
      <c r="E36" s="63"/>
      <c r="F36" s="63"/>
      <c r="G36" s="65"/>
      <c r="H36" s="63"/>
      <c r="I36" s="64"/>
      <c r="J36" s="63"/>
      <c r="K36" s="63"/>
      <c r="L36" s="63"/>
      <c r="M36" s="63"/>
      <c r="N36" s="66"/>
      <c r="O36" s="63"/>
      <c r="P36" s="63"/>
      <c r="Q36" s="63"/>
      <c r="R36" s="63"/>
      <c r="S36" s="63"/>
      <c r="T36" s="63"/>
      <c r="V36" s="63"/>
    </row>
    <row r="37" spans="1:20" s="62" customFormat="1" ht="13.5">
      <c r="A37" s="63"/>
      <c r="B37" s="64"/>
      <c r="C37" s="63"/>
      <c r="D37" s="63"/>
      <c r="E37" s="63"/>
      <c r="F37" s="63"/>
      <c r="G37" s="65"/>
      <c r="H37" s="63"/>
      <c r="I37" s="64"/>
      <c r="J37" s="63"/>
      <c r="K37" s="63"/>
      <c r="L37" s="63"/>
      <c r="M37" s="63"/>
      <c r="N37" s="66"/>
      <c r="O37" s="63"/>
      <c r="P37" s="63"/>
      <c r="Q37" s="63"/>
      <c r="R37" s="63"/>
      <c r="S37" s="63"/>
      <c r="T37" s="63"/>
    </row>
    <row r="38" spans="1:20" s="62" customFormat="1" ht="13.5">
      <c r="A38" s="63"/>
      <c r="B38" s="64"/>
      <c r="C38" s="63"/>
      <c r="D38" s="63"/>
      <c r="E38" s="63"/>
      <c r="F38" s="63"/>
      <c r="G38" s="65"/>
      <c r="H38" s="63"/>
      <c r="I38" s="64"/>
      <c r="J38" s="63"/>
      <c r="K38" s="63"/>
      <c r="L38" s="63"/>
      <c r="M38" s="63"/>
      <c r="N38" s="66"/>
      <c r="O38" s="63"/>
      <c r="P38" s="63"/>
      <c r="Q38" s="63"/>
      <c r="R38" s="63"/>
      <c r="S38" s="63"/>
      <c r="T38" s="63"/>
    </row>
    <row r="39" spans="1:20" s="62" customFormat="1" ht="13.5">
      <c r="A39" s="63"/>
      <c r="B39" s="64"/>
      <c r="C39" s="63"/>
      <c r="D39" s="63"/>
      <c r="E39" s="63"/>
      <c r="F39" s="63"/>
      <c r="G39" s="65"/>
      <c r="H39" s="63"/>
      <c r="I39" s="64"/>
      <c r="J39" s="63"/>
      <c r="K39" s="63"/>
      <c r="L39" s="63"/>
      <c r="M39" s="63"/>
      <c r="N39" s="66"/>
      <c r="O39" s="63"/>
      <c r="P39" s="63"/>
      <c r="Q39" s="63"/>
      <c r="R39" s="63"/>
      <c r="S39" s="63"/>
      <c r="T39" s="63"/>
    </row>
    <row r="40" spans="1:20" s="62" customFormat="1" ht="13.5">
      <c r="A40" s="63"/>
      <c r="B40" s="64"/>
      <c r="C40" s="63"/>
      <c r="D40" s="63"/>
      <c r="E40" s="63"/>
      <c r="F40" s="63"/>
      <c r="G40" s="65"/>
      <c r="H40" s="63"/>
      <c r="I40" s="64"/>
      <c r="J40" s="63"/>
      <c r="K40" s="63"/>
      <c r="L40" s="63"/>
      <c r="M40" s="63"/>
      <c r="N40" s="66"/>
      <c r="O40" s="63"/>
      <c r="P40" s="63"/>
      <c r="Q40" s="63"/>
      <c r="R40" s="63"/>
      <c r="S40" s="63"/>
      <c r="T40" s="63"/>
    </row>
    <row r="41" spans="1:20" s="62" customFormat="1" ht="13.5">
      <c r="A41" s="63"/>
      <c r="B41" s="64"/>
      <c r="C41" s="63"/>
      <c r="D41" s="63"/>
      <c r="E41" s="63"/>
      <c r="F41" s="63"/>
      <c r="G41" s="65"/>
      <c r="H41" s="63"/>
      <c r="I41" s="64"/>
      <c r="J41" s="63"/>
      <c r="K41" s="63"/>
      <c r="L41" s="63"/>
      <c r="M41" s="63"/>
      <c r="N41" s="66"/>
      <c r="O41" s="63"/>
      <c r="P41" s="63"/>
      <c r="Q41" s="63"/>
      <c r="R41" s="63"/>
      <c r="S41" s="63"/>
      <c r="T41" s="63"/>
    </row>
    <row r="42" spans="1:20" s="62" customFormat="1" ht="13.5">
      <c r="A42" s="63"/>
      <c r="B42" s="64"/>
      <c r="C42" s="63"/>
      <c r="D42" s="63"/>
      <c r="E42" s="63"/>
      <c r="F42" s="63"/>
      <c r="G42" s="65"/>
      <c r="H42" s="63"/>
      <c r="I42" s="64"/>
      <c r="J42" s="63"/>
      <c r="K42" s="63"/>
      <c r="L42" s="63"/>
      <c r="M42" s="63"/>
      <c r="N42" s="66"/>
      <c r="O42" s="63"/>
      <c r="P42" s="63"/>
      <c r="Q42" s="63"/>
      <c r="R42" s="63"/>
      <c r="S42" s="63"/>
      <c r="T42" s="63"/>
    </row>
    <row r="43" spans="1:20" s="62" customFormat="1" ht="13.5">
      <c r="A43" s="63"/>
      <c r="B43" s="64"/>
      <c r="C43" s="63"/>
      <c r="D43" s="63"/>
      <c r="E43" s="63"/>
      <c r="F43" s="63"/>
      <c r="G43" s="65"/>
      <c r="H43" s="63"/>
      <c r="I43" s="64"/>
      <c r="J43" s="63"/>
      <c r="K43" s="63"/>
      <c r="L43" s="63"/>
      <c r="M43" s="63"/>
      <c r="N43" s="66"/>
      <c r="O43" s="63"/>
      <c r="P43" s="63"/>
      <c r="Q43" s="63"/>
      <c r="R43" s="63"/>
      <c r="S43" s="63"/>
      <c r="T43" s="63"/>
    </row>
    <row r="44" spans="1:20" s="62" customFormat="1" ht="13.5">
      <c r="A44" s="63"/>
      <c r="B44" s="64"/>
      <c r="C44" s="63"/>
      <c r="D44" s="63"/>
      <c r="E44" s="63"/>
      <c r="F44" s="63"/>
      <c r="G44" s="65"/>
      <c r="H44" s="63"/>
      <c r="I44" s="64"/>
      <c r="J44" s="63"/>
      <c r="K44" s="63"/>
      <c r="L44" s="63"/>
      <c r="M44" s="63"/>
      <c r="N44" s="66"/>
      <c r="O44" s="63"/>
      <c r="P44" s="63"/>
      <c r="Q44" s="63"/>
      <c r="R44" s="63"/>
      <c r="S44" s="63"/>
      <c r="T44" s="63"/>
    </row>
    <row r="45" spans="1:20" s="62" customFormat="1" ht="13.5">
      <c r="A45" s="63"/>
      <c r="B45" s="64"/>
      <c r="C45" s="63"/>
      <c r="D45" s="63"/>
      <c r="E45" s="63"/>
      <c r="F45" s="63"/>
      <c r="G45" s="65"/>
      <c r="H45" s="63"/>
      <c r="I45" s="64"/>
      <c r="J45" s="63"/>
      <c r="K45" s="63"/>
      <c r="L45" s="63"/>
      <c r="M45" s="63"/>
      <c r="N45" s="66"/>
      <c r="O45" s="63"/>
      <c r="P45" s="63"/>
      <c r="Q45" s="63"/>
      <c r="R45" s="63"/>
      <c r="S45" s="63"/>
      <c r="T45" s="63"/>
    </row>
    <row r="46" spans="1:20" s="62" customFormat="1" ht="13.5">
      <c r="A46" s="63"/>
      <c r="B46" s="64"/>
      <c r="C46" s="63"/>
      <c r="D46" s="63"/>
      <c r="E46" s="63"/>
      <c r="F46" s="63"/>
      <c r="G46" s="65"/>
      <c r="H46" s="63"/>
      <c r="I46" s="64"/>
      <c r="J46" s="63"/>
      <c r="K46" s="63"/>
      <c r="L46" s="63"/>
      <c r="M46" s="63"/>
      <c r="N46" s="66"/>
      <c r="O46" s="63"/>
      <c r="P46" s="63"/>
      <c r="Q46" s="63"/>
      <c r="R46" s="63"/>
      <c r="S46" s="63"/>
      <c r="T46" s="63"/>
    </row>
    <row r="47" spans="1:20" s="62" customFormat="1" ht="13.5">
      <c r="A47" s="63"/>
      <c r="B47" s="64"/>
      <c r="C47" s="63"/>
      <c r="D47" s="63"/>
      <c r="E47" s="63"/>
      <c r="F47" s="63"/>
      <c r="G47" s="65"/>
      <c r="H47" s="63"/>
      <c r="I47" s="64"/>
      <c r="J47" s="63"/>
      <c r="K47" s="63"/>
      <c r="L47" s="63"/>
      <c r="M47" s="63"/>
      <c r="N47" s="66"/>
      <c r="O47" s="63"/>
      <c r="P47" s="63"/>
      <c r="Q47" s="63"/>
      <c r="R47" s="63"/>
      <c r="S47" s="63"/>
      <c r="T47" s="63"/>
    </row>
    <row r="48" spans="1:20" s="62" customFormat="1" ht="13.5">
      <c r="A48" s="63"/>
      <c r="B48" s="64"/>
      <c r="C48" s="63"/>
      <c r="D48" s="63"/>
      <c r="E48" s="63"/>
      <c r="F48" s="63"/>
      <c r="G48" s="65"/>
      <c r="H48" s="63"/>
      <c r="I48" s="64"/>
      <c r="J48" s="63"/>
      <c r="K48" s="63"/>
      <c r="L48" s="63"/>
      <c r="M48" s="63"/>
      <c r="N48" s="66"/>
      <c r="O48" s="63"/>
      <c r="P48" s="63"/>
      <c r="Q48" s="63"/>
      <c r="R48" s="63"/>
      <c r="S48" s="63"/>
      <c r="T48" s="63"/>
    </row>
    <row r="49" spans="1:20" s="62" customFormat="1" ht="13.5">
      <c r="A49" s="63"/>
      <c r="B49" s="64"/>
      <c r="C49" s="63"/>
      <c r="D49" s="63"/>
      <c r="E49" s="63"/>
      <c r="F49" s="63"/>
      <c r="G49" s="65"/>
      <c r="H49" s="63"/>
      <c r="I49" s="64"/>
      <c r="J49" s="63"/>
      <c r="K49" s="63"/>
      <c r="L49" s="63"/>
      <c r="M49" s="63"/>
      <c r="N49" s="66"/>
      <c r="O49" s="63"/>
      <c r="P49" s="63"/>
      <c r="Q49" s="63"/>
      <c r="R49" s="63"/>
      <c r="S49" s="63"/>
      <c r="T49" s="63"/>
    </row>
    <row r="50" spans="1:20" s="62" customFormat="1" ht="13.5">
      <c r="A50" s="63"/>
      <c r="B50" s="64"/>
      <c r="C50" s="63"/>
      <c r="D50" s="63"/>
      <c r="E50" s="63"/>
      <c r="F50" s="63"/>
      <c r="G50" s="65"/>
      <c r="H50" s="63"/>
      <c r="I50" s="64"/>
      <c r="J50" s="63"/>
      <c r="K50" s="63"/>
      <c r="L50" s="63"/>
      <c r="M50" s="63"/>
      <c r="N50" s="66"/>
      <c r="O50" s="63"/>
      <c r="P50" s="63"/>
      <c r="Q50" s="63"/>
      <c r="R50" s="63"/>
      <c r="S50" s="63"/>
      <c r="T50" s="63"/>
    </row>
    <row r="51" spans="1:20" s="62" customFormat="1" ht="13.5">
      <c r="A51" s="63"/>
      <c r="B51" s="64"/>
      <c r="C51" s="63"/>
      <c r="D51" s="63"/>
      <c r="E51" s="63"/>
      <c r="F51" s="63"/>
      <c r="G51" s="65"/>
      <c r="H51" s="63"/>
      <c r="I51" s="64"/>
      <c r="J51" s="63"/>
      <c r="K51" s="63"/>
      <c r="L51" s="63"/>
      <c r="M51" s="63"/>
      <c r="N51" s="66"/>
      <c r="O51" s="63"/>
      <c r="P51" s="63"/>
      <c r="Q51" s="63"/>
      <c r="R51" s="63"/>
      <c r="S51" s="63"/>
      <c r="T51" s="63"/>
    </row>
    <row r="52" spans="1:20" s="62" customFormat="1" ht="13.5">
      <c r="A52" s="63"/>
      <c r="B52" s="64"/>
      <c r="C52" s="63"/>
      <c r="D52" s="63"/>
      <c r="E52" s="63"/>
      <c r="F52" s="63"/>
      <c r="G52" s="65"/>
      <c r="H52" s="63"/>
      <c r="I52" s="64"/>
      <c r="J52" s="63"/>
      <c r="K52" s="63"/>
      <c r="L52" s="63"/>
      <c r="M52" s="63"/>
      <c r="N52" s="66"/>
      <c r="O52" s="63"/>
      <c r="P52" s="63"/>
      <c r="Q52" s="63"/>
      <c r="R52" s="63"/>
      <c r="S52" s="63"/>
      <c r="T52" s="63"/>
    </row>
  </sheetData>
  <sheetProtection/>
  <mergeCells count="12">
    <mergeCell ref="A2:N2"/>
    <mergeCell ref="K3:O3"/>
    <mergeCell ref="A4:G4"/>
    <mergeCell ref="H4:N4"/>
    <mergeCell ref="C5:D5"/>
    <mergeCell ref="E5:G5"/>
    <mergeCell ref="J5:K5"/>
    <mergeCell ref="L5:N5"/>
    <mergeCell ref="A5:A6"/>
    <mergeCell ref="B5:B6"/>
    <mergeCell ref="H5:H6"/>
    <mergeCell ref="I5:I6"/>
  </mergeCells>
  <printOptions horizontalCentered="1"/>
  <pageMargins left="0.15694444444444444" right="0.15694444444444444" top="0.39305555555555555" bottom="0.5902777777777778" header="0.11805555555555555" footer="0.3145833333333333"/>
  <pageSetup firstPageNumber="1" useFirstPageNumber="1" horizontalDpi="600" verticalDpi="600" orientation="landscape" paperSize="9" scale="7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C9"/>
  <sheetViews>
    <sheetView workbookViewId="0" topLeftCell="A1">
      <selection activeCell="C6" sqref="C6"/>
    </sheetView>
  </sheetViews>
  <sheetFormatPr defaultColWidth="12" defaultRowHeight="11.25"/>
  <cols>
    <col min="1" max="1" width="28" style="42" customWidth="1"/>
    <col min="2" max="2" width="58.33203125" style="42" customWidth="1"/>
    <col min="3" max="3" width="65.5" style="42" customWidth="1"/>
    <col min="4" max="4" width="18.16015625" style="41" customWidth="1"/>
    <col min="5" max="16384" width="12" style="41" customWidth="1"/>
  </cols>
  <sheetData>
    <row r="1" spans="1:3" s="41" customFormat="1" ht="18.75">
      <c r="A1" s="43" t="s">
        <v>366</v>
      </c>
      <c r="B1" s="42"/>
      <c r="C1" s="42"/>
    </row>
    <row r="2" spans="1:3" s="41" customFormat="1" ht="97.5" customHeight="1">
      <c r="A2" s="44" t="s">
        <v>367</v>
      </c>
      <c r="B2" s="44"/>
      <c r="C2" s="44"/>
    </row>
    <row r="3" spans="1:3" s="41" customFormat="1" ht="22.5" customHeight="1">
      <c r="A3" s="45" t="s">
        <v>368</v>
      </c>
      <c r="B3" s="46"/>
      <c r="C3" s="47" t="s">
        <v>290</v>
      </c>
    </row>
    <row r="4" spans="1:3" s="41" customFormat="1" ht="75.75" customHeight="1">
      <c r="A4" s="48" t="s">
        <v>369</v>
      </c>
      <c r="B4" s="48" t="s">
        <v>370</v>
      </c>
      <c r="C4" s="49" t="s">
        <v>371</v>
      </c>
    </row>
    <row r="5" spans="1:3" s="41" customFormat="1" ht="73.5" customHeight="1">
      <c r="A5" s="50" t="s">
        <v>315</v>
      </c>
      <c r="B5" s="51">
        <f>SUM(B6:B7)</f>
        <v>171677</v>
      </c>
      <c r="C5" s="51">
        <f>SUM(C6:C7)</f>
        <v>205412</v>
      </c>
    </row>
    <row r="6" spans="1:3" s="41" customFormat="1" ht="71.25" customHeight="1">
      <c r="A6" s="50" t="s">
        <v>372</v>
      </c>
      <c r="B6" s="51">
        <v>97367</v>
      </c>
      <c r="C6" s="52">
        <f>B6+19735-12600</f>
        <v>104502</v>
      </c>
    </row>
    <row r="7" spans="1:3" s="41" customFormat="1" ht="78" customHeight="1">
      <c r="A7" s="50" t="s">
        <v>373</v>
      </c>
      <c r="B7" s="51">
        <v>74310</v>
      </c>
      <c r="C7" s="51">
        <v>100910</v>
      </c>
    </row>
    <row r="8" spans="1:3" s="41" customFormat="1" ht="13.5">
      <c r="A8" s="42"/>
      <c r="B8" s="42"/>
      <c r="C8" s="42"/>
    </row>
    <row r="9" spans="1:3" s="41" customFormat="1" ht="13.5">
      <c r="A9" s="42"/>
      <c r="B9" s="53"/>
      <c r="C9" s="42"/>
    </row>
  </sheetData>
  <sheetProtection/>
  <mergeCells count="2">
    <mergeCell ref="A2:C2"/>
    <mergeCell ref="A10:C10"/>
  </mergeCells>
  <printOptions/>
  <pageMargins left="0.7006944444444444" right="0.7006944444444444" top="0.7513888888888889" bottom="0.7513888888888889" header="0.2986111111111111" footer="0.298611111111111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W73"/>
  <sheetViews>
    <sheetView workbookViewId="0" topLeftCell="A1">
      <selection activeCell="B10" sqref="B10"/>
    </sheetView>
  </sheetViews>
  <sheetFormatPr defaultColWidth="12" defaultRowHeight="11.25"/>
  <cols>
    <col min="1" max="1" width="78.33203125" style="1" customWidth="1"/>
    <col min="2" max="2" width="21.83203125" style="1" customWidth="1"/>
    <col min="3" max="3" width="64.16015625" style="1" customWidth="1"/>
    <col min="4" max="4" width="25.33203125" style="1" customWidth="1"/>
    <col min="5" max="10" width="12" style="1" customWidth="1"/>
    <col min="11" max="11" width="12" style="5" customWidth="1"/>
    <col min="12" max="13" width="12" style="1" customWidth="1"/>
    <col min="14" max="14" width="12" style="7" customWidth="1"/>
    <col min="15" max="16384" width="12" style="1" customWidth="1"/>
  </cols>
  <sheetData>
    <row r="1" spans="1:14" s="1" customFormat="1" ht="18" customHeight="1">
      <c r="A1" s="8" t="s">
        <v>374</v>
      </c>
      <c r="K1" s="5"/>
      <c r="N1" s="7"/>
    </row>
    <row r="2" spans="1:14" s="1" customFormat="1" ht="75" customHeight="1">
      <c r="A2" s="9" t="s">
        <v>375</v>
      </c>
      <c r="B2" s="9"/>
      <c r="C2" s="9"/>
      <c r="K2" s="5"/>
      <c r="N2" s="7"/>
    </row>
    <row r="3" spans="1:14" s="1" customFormat="1" ht="19.5" customHeight="1">
      <c r="A3" s="10" t="s">
        <v>368</v>
      </c>
      <c r="B3" s="11"/>
      <c r="C3" s="1" t="s">
        <v>376</v>
      </c>
      <c r="K3" s="5"/>
      <c r="N3" s="7"/>
    </row>
    <row r="4" spans="1:14" s="2" customFormat="1" ht="51" customHeight="1">
      <c r="A4" s="12" t="s">
        <v>4</v>
      </c>
      <c r="B4" s="12" t="s">
        <v>377</v>
      </c>
      <c r="C4" s="13" t="s">
        <v>378</v>
      </c>
      <c r="N4" s="36"/>
    </row>
    <row r="5" spans="1:14" s="1" customFormat="1" ht="36" customHeight="1">
      <c r="A5" s="14" t="s">
        <v>379</v>
      </c>
      <c r="B5" s="15">
        <f>B6+B8+B11+B16+B19+B27+B30+B33+B34+B36</f>
        <v>52454.88</v>
      </c>
      <c r="C5" s="16" t="s">
        <v>380</v>
      </c>
      <c r="K5" s="5"/>
      <c r="N5" s="7"/>
    </row>
    <row r="6" spans="1:14" s="3" customFormat="1" ht="15.75">
      <c r="A6" s="17" t="s">
        <v>381</v>
      </c>
      <c r="B6" s="18">
        <f>SUM(B7:B7)</f>
        <v>150</v>
      </c>
      <c r="C6" s="19"/>
      <c r="N6" s="37"/>
    </row>
    <row r="7" spans="1:14" s="4" customFormat="1" ht="15.75">
      <c r="A7" s="20" t="s">
        <v>382</v>
      </c>
      <c r="B7" s="21">
        <v>150</v>
      </c>
      <c r="C7" s="22" t="s">
        <v>383</v>
      </c>
      <c r="K7" s="3"/>
      <c r="N7" s="38"/>
    </row>
    <row r="8" spans="1:14" s="3" customFormat="1" ht="15.75">
      <c r="A8" s="17" t="s">
        <v>384</v>
      </c>
      <c r="B8" s="18">
        <f>B9+B10</f>
        <v>1336</v>
      </c>
      <c r="C8" s="23"/>
      <c r="N8" s="37"/>
    </row>
    <row r="9" spans="1:14" s="4" customFormat="1" ht="15.75">
      <c r="A9" s="24" t="s">
        <v>385</v>
      </c>
      <c r="B9" s="21">
        <v>1200</v>
      </c>
      <c r="C9" s="22" t="s">
        <v>386</v>
      </c>
      <c r="K9" s="3"/>
      <c r="N9" s="38"/>
    </row>
    <row r="10" spans="1:14" s="4" customFormat="1" ht="15.75">
      <c r="A10" s="24" t="s">
        <v>387</v>
      </c>
      <c r="B10" s="21">
        <v>136</v>
      </c>
      <c r="C10" s="22" t="s">
        <v>388</v>
      </c>
      <c r="K10" s="3"/>
      <c r="N10" s="38"/>
    </row>
    <row r="11" spans="1:14" s="3" customFormat="1" ht="15.75">
      <c r="A11" s="17" t="s">
        <v>389</v>
      </c>
      <c r="B11" s="18">
        <f>SUM(B12:B15)</f>
        <v>5313</v>
      </c>
      <c r="C11" s="23"/>
      <c r="N11" s="37"/>
    </row>
    <row r="12" spans="1:14" s="3" customFormat="1" ht="15.75">
      <c r="A12" s="25" t="s">
        <v>390</v>
      </c>
      <c r="B12" s="21">
        <v>4000</v>
      </c>
      <c r="C12" s="26"/>
      <c r="N12" s="37"/>
    </row>
    <row r="13" spans="1:14" s="4" customFormat="1" ht="15.75">
      <c r="A13" s="24" t="s">
        <v>391</v>
      </c>
      <c r="B13" s="21">
        <v>1000</v>
      </c>
      <c r="C13" s="22" t="s">
        <v>392</v>
      </c>
      <c r="G13" s="27"/>
      <c r="K13" s="3"/>
      <c r="N13" s="38"/>
    </row>
    <row r="14" spans="1:14" s="4" customFormat="1" ht="15.75">
      <c r="A14" s="24" t="s">
        <v>393</v>
      </c>
      <c r="B14" s="21">
        <v>113</v>
      </c>
      <c r="C14" s="22" t="s">
        <v>394</v>
      </c>
      <c r="K14" s="3"/>
      <c r="N14" s="38"/>
    </row>
    <row r="15" spans="1:14" s="4" customFormat="1" ht="15.75">
      <c r="A15" s="24" t="s">
        <v>395</v>
      </c>
      <c r="B15" s="21">
        <v>200</v>
      </c>
      <c r="C15" s="22" t="s">
        <v>396</v>
      </c>
      <c r="K15" s="3"/>
      <c r="N15" s="38"/>
    </row>
    <row r="16" spans="1:14" s="3" customFormat="1" ht="15.75">
      <c r="A16" s="17" t="s">
        <v>397</v>
      </c>
      <c r="B16" s="18">
        <f>SUM(B17:B18)</f>
        <v>1500</v>
      </c>
      <c r="C16" s="23"/>
      <c r="N16" s="37"/>
    </row>
    <row r="17" spans="1:14" s="4" customFormat="1" ht="15.75">
      <c r="A17" s="24" t="s">
        <v>398</v>
      </c>
      <c r="B17" s="21">
        <v>500</v>
      </c>
      <c r="C17" s="22" t="s">
        <v>399</v>
      </c>
      <c r="K17" s="3"/>
      <c r="N17" s="38"/>
    </row>
    <row r="18" spans="1:14" s="4" customFormat="1" ht="15.75">
      <c r="A18" s="24" t="s">
        <v>400</v>
      </c>
      <c r="B18" s="21">
        <v>1000</v>
      </c>
      <c r="C18" s="22" t="s">
        <v>401</v>
      </c>
      <c r="K18" s="3"/>
      <c r="N18" s="38"/>
    </row>
    <row r="19" spans="1:14" s="3" customFormat="1" ht="15.75">
      <c r="A19" s="17" t="s">
        <v>402</v>
      </c>
      <c r="B19" s="18">
        <f>SUM(B20:B26)</f>
        <v>2560</v>
      </c>
      <c r="C19" s="23"/>
      <c r="N19" s="37"/>
    </row>
    <row r="20" spans="1:14" s="4" customFormat="1" ht="15.75">
      <c r="A20" s="20" t="s">
        <v>403</v>
      </c>
      <c r="B20" s="21">
        <v>10</v>
      </c>
      <c r="C20" s="22" t="s">
        <v>404</v>
      </c>
      <c r="K20" s="3"/>
      <c r="N20" s="38"/>
    </row>
    <row r="21" spans="1:14" s="4" customFormat="1" ht="15.75">
      <c r="A21" s="20" t="s">
        <v>405</v>
      </c>
      <c r="B21" s="21">
        <v>1000</v>
      </c>
      <c r="C21" s="22"/>
      <c r="K21" s="3"/>
      <c r="N21" s="38"/>
    </row>
    <row r="22" spans="1:14" s="4" customFormat="1" ht="15.75">
      <c r="A22" s="20" t="s">
        <v>406</v>
      </c>
      <c r="B22" s="21">
        <v>320</v>
      </c>
      <c r="C22" s="22"/>
      <c r="K22" s="3"/>
      <c r="N22" s="38"/>
    </row>
    <row r="23" spans="1:14" s="4" customFormat="1" ht="15.75">
      <c r="A23" s="20" t="s">
        <v>407</v>
      </c>
      <c r="B23" s="21">
        <v>800</v>
      </c>
      <c r="C23" s="22"/>
      <c r="K23" s="3"/>
      <c r="N23" s="38"/>
    </row>
    <row r="24" spans="1:14" s="4" customFormat="1" ht="15.75">
      <c r="A24" s="20" t="s">
        <v>408</v>
      </c>
      <c r="B24" s="21">
        <v>166</v>
      </c>
      <c r="C24" s="22" t="s">
        <v>404</v>
      </c>
      <c r="K24" s="3"/>
      <c r="N24" s="38"/>
    </row>
    <row r="25" spans="1:14" s="4" customFormat="1" ht="15.75">
      <c r="A25" s="20" t="s">
        <v>409</v>
      </c>
      <c r="B25" s="21">
        <v>114</v>
      </c>
      <c r="C25" s="22" t="s">
        <v>410</v>
      </c>
      <c r="K25" s="3"/>
      <c r="N25" s="38"/>
    </row>
    <row r="26" spans="1:14" s="4" customFormat="1" ht="15.75">
      <c r="A26" s="20" t="s">
        <v>411</v>
      </c>
      <c r="B26" s="21">
        <v>150</v>
      </c>
      <c r="C26" s="22" t="s">
        <v>404</v>
      </c>
      <c r="K26" s="3"/>
      <c r="N26" s="38"/>
    </row>
    <row r="27" spans="1:14" s="5" customFormat="1" ht="15.75">
      <c r="A27" s="28" t="s">
        <v>412</v>
      </c>
      <c r="B27" s="29">
        <f>B28+B29</f>
        <v>2285</v>
      </c>
      <c r="C27" s="30"/>
      <c r="N27" s="37"/>
    </row>
    <row r="28" spans="1:14" s="6" customFormat="1" ht="15.75">
      <c r="A28" s="24" t="s">
        <v>413</v>
      </c>
      <c r="B28" s="31">
        <v>1285</v>
      </c>
      <c r="C28" s="32" t="s">
        <v>414</v>
      </c>
      <c r="K28" s="5"/>
      <c r="N28" s="38"/>
    </row>
    <row r="29" spans="1:14" s="6" customFormat="1" ht="15.75">
      <c r="A29" s="24" t="s">
        <v>415</v>
      </c>
      <c r="B29" s="31">
        <v>1000</v>
      </c>
      <c r="C29" s="32" t="s">
        <v>414</v>
      </c>
      <c r="K29" s="5"/>
      <c r="N29" s="38"/>
    </row>
    <row r="30" spans="1:14" s="5" customFormat="1" ht="15.75">
      <c r="A30" s="28" t="s">
        <v>416</v>
      </c>
      <c r="B30" s="29">
        <f>B31+B32</f>
        <v>210.88000000000002</v>
      </c>
      <c r="C30" s="30"/>
      <c r="N30" s="37"/>
    </row>
    <row r="31" spans="1:14" s="6" customFormat="1" ht="15.75">
      <c r="A31" s="24" t="s">
        <v>417</v>
      </c>
      <c r="B31" s="31">
        <v>166.86</v>
      </c>
      <c r="C31" s="32" t="s">
        <v>418</v>
      </c>
      <c r="K31" s="5"/>
      <c r="N31" s="38"/>
    </row>
    <row r="32" spans="1:14" s="6" customFormat="1" ht="15.75">
      <c r="A32" s="24" t="s">
        <v>419</v>
      </c>
      <c r="B32" s="31">
        <v>44.02</v>
      </c>
      <c r="C32" s="32" t="s">
        <v>418</v>
      </c>
      <c r="K32" s="5"/>
      <c r="N32" s="38"/>
    </row>
    <row r="33" spans="1:14" s="5" customFormat="1" ht="15.75">
      <c r="A33" s="28" t="s">
        <v>420</v>
      </c>
      <c r="B33" s="29">
        <v>12500</v>
      </c>
      <c r="C33" s="33" t="s">
        <v>421</v>
      </c>
      <c r="N33" s="37"/>
    </row>
    <row r="34" spans="1:14" s="5" customFormat="1" ht="15.75">
      <c r="A34" s="28" t="s">
        <v>422</v>
      </c>
      <c r="B34" s="29">
        <f>B35</f>
        <v>15100</v>
      </c>
      <c r="C34" s="33"/>
      <c r="N34" s="37"/>
    </row>
    <row r="35" spans="1:14" s="6" customFormat="1" ht="45" customHeight="1">
      <c r="A35" s="34" t="s">
        <v>423</v>
      </c>
      <c r="B35" s="31">
        <f>8100+7000</f>
        <v>15100</v>
      </c>
      <c r="C35" s="34" t="s">
        <v>424</v>
      </c>
      <c r="K35" s="5"/>
      <c r="N35" s="38"/>
    </row>
    <row r="36" spans="1:14" s="5" customFormat="1" ht="15.75">
      <c r="A36" s="28" t="s">
        <v>425</v>
      </c>
      <c r="B36" s="29">
        <f>B37+B38</f>
        <v>11500</v>
      </c>
      <c r="C36" s="33"/>
      <c r="N36" s="37"/>
    </row>
    <row r="37" spans="1:14" s="6" customFormat="1" ht="45" customHeight="1">
      <c r="A37" s="34" t="s">
        <v>426</v>
      </c>
      <c r="B37" s="35">
        <v>9000</v>
      </c>
      <c r="C37" s="34" t="s">
        <v>424</v>
      </c>
      <c r="K37" s="5"/>
      <c r="N37" s="38"/>
    </row>
    <row r="38" spans="1:18" s="6" customFormat="1" ht="45" customHeight="1">
      <c r="A38" s="34" t="s">
        <v>427</v>
      </c>
      <c r="B38" s="35">
        <v>2500</v>
      </c>
      <c r="C38" s="34" t="s">
        <v>424</v>
      </c>
      <c r="K38" s="39"/>
      <c r="L38" s="39"/>
      <c r="M38" s="39"/>
      <c r="N38" s="40"/>
      <c r="O38" s="39"/>
      <c r="P38" s="39"/>
      <c r="Q38" s="39"/>
      <c r="R38" s="39"/>
    </row>
    <row r="61" spans="5:23" s="6" customFormat="1" ht="13.5">
      <c r="E61" s="5"/>
      <c r="F61" s="5"/>
      <c r="G61" s="5"/>
      <c r="H61" s="5"/>
      <c r="I61" s="5"/>
      <c r="J61" s="5"/>
      <c r="K61" s="5"/>
      <c r="L61" s="5"/>
      <c r="M61" s="5"/>
      <c r="N61" s="37"/>
      <c r="O61" s="5"/>
      <c r="P61" s="5"/>
      <c r="Q61" s="5"/>
      <c r="R61" s="5"/>
      <c r="S61" s="5"/>
      <c r="T61" s="5"/>
      <c r="U61" s="5"/>
      <c r="V61" s="5"/>
      <c r="W61" s="5"/>
    </row>
    <row r="71" ht="13.5">
      <c r="J71" s="7"/>
    </row>
    <row r="72" spans="10:12" ht="13.5">
      <c r="J72" s="7"/>
      <c r="L72" s="7"/>
    </row>
    <row r="73" ht="13.5">
      <c r="J73" s="7"/>
    </row>
    <row r="74" ht="15.75" customHeight="1"/>
  </sheetData>
  <sheetProtection/>
  <mergeCells count="5">
    <mergeCell ref="A2:C2"/>
    <mergeCell ref="D38:F38"/>
    <mergeCell ref="K38:R38"/>
    <mergeCell ref="S38:V38"/>
    <mergeCell ref="W38:Z38"/>
  </mergeCells>
  <printOptions/>
  <pageMargins left="0.7006944444444444" right="0.7006944444444444" top="0.7513888888888889" bottom="0.7513888888888889" header="0.2986111111111111" footer="0.298611111111111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2021-11-29T12:32:57Z</cp:lastPrinted>
  <dcterms:created xsi:type="dcterms:W3CDTF">2015-11-25T12:35:38Z</dcterms:created>
  <dcterms:modified xsi:type="dcterms:W3CDTF">2023-01-03T09:07:51Z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16ACB2D21A944691B507E33FAA6BD448</vt:lpwstr>
  </property>
</Properties>
</file>